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45" windowWidth="15480" windowHeight="10710" activeTab="1"/>
  </bookViews>
  <sheets>
    <sheet name="7.ความเชื่อมโยงพันธกิจ งปม." sheetId="4" r:id="rId1"/>
    <sheet name="8.ตัวชี้วัดมาตรการค่าเป้าหมาย58" sheetId="1" r:id="rId2"/>
    <sheet name="Sheet1" sheetId="5" r:id="rId3"/>
  </sheets>
  <externalReferences>
    <externalReference r:id="rId4"/>
  </externalReferences>
  <definedNames>
    <definedName name="_xlnm.Print_Area" localSheetId="0">'7.ความเชื่อมโยงพันธกิจ งปม.'!$A$1:$N$125</definedName>
    <definedName name="_xlnm.Print_Area" localSheetId="1">'8.ตัวชี้วัดมาตรการค่าเป้าหมาย58'!$A$1:$J$240</definedName>
    <definedName name="_xlnm.Print_Titles" localSheetId="0">'7.ความเชื่อมโยงพันธกิจ งปม.'!$2:$4</definedName>
    <definedName name="_xlnm.Print_Titles" localSheetId="1">'8.ตัวชี้วัดมาตรการค่าเป้าหมาย58'!$3:$5</definedName>
  </definedNames>
  <calcPr calcId="144525"/>
</workbook>
</file>

<file path=xl/calcChain.xml><?xml version="1.0" encoding="utf-8"?>
<calcChain xmlns="http://schemas.openxmlformats.org/spreadsheetml/2006/main">
  <c r="L84" i="4" l="1"/>
  <c r="L90" i="4"/>
  <c r="L91" i="4"/>
  <c r="K91" i="4"/>
  <c r="L88" i="4"/>
  <c r="M18" i="4"/>
  <c r="L18" i="4"/>
  <c r="K18" i="4"/>
  <c r="M91" i="4"/>
  <c r="M83" i="4"/>
  <c r="N122" i="4" l="1"/>
  <c r="N85" i="4"/>
  <c r="N87" i="4"/>
  <c r="N82" i="4"/>
  <c r="N55" i="4"/>
  <c r="N56" i="4"/>
  <c r="N58" i="4"/>
  <c r="N60" i="4"/>
  <c r="N61" i="4"/>
  <c r="N63" i="4"/>
  <c r="N64" i="4"/>
  <c r="N65" i="4"/>
  <c r="N66" i="4"/>
  <c r="N67" i="4"/>
  <c r="N68" i="4"/>
  <c r="M123" i="4"/>
  <c r="L123" i="4"/>
  <c r="K123" i="4"/>
  <c r="M120" i="4"/>
  <c r="L120" i="4"/>
  <c r="K120" i="4"/>
  <c r="M119" i="4"/>
  <c r="L119" i="4"/>
  <c r="K119" i="4"/>
  <c r="M118" i="4"/>
  <c r="M117" i="4" s="1"/>
  <c r="L118" i="4"/>
  <c r="K118" i="4"/>
  <c r="M107" i="4"/>
  <c r="L107" i="4"/>
  <c r="K107" i="4"/>
  <c r="M96" i="4"/>
  <c r="L96" i="4"/>
  <c r="K96" i="4"/>
  <c r="N96" i="4" s="1"/>
  <c r="N91" i="4"/>
  <c r="M90" i="4"/>
  <c r="K90" i="4"/>
  <c r="M89" i="4"/>
  <c r="L89" i="4"/>
  <c r="K89" i="4"/>
  <c r="N89" i="4" s="1"/>
  <c r="M88" i="4"/>
  <c r="K88" i="4"/>
  <c r="N88" i="4" s="1"/>
  <c r="M86" i="4"/>
  <c r="L86" i="4"/>
  <c r="K86" i="4"/>
  <c r="M84" i="4"/>
  <c r="M81" i="4" s="1"/>
  <c r="K84" i="4"/>
  <c r="L83" i="4"/>
  <c r="L81" i="4" s="1"/>
  <c r="K83" i="4"/>
  <c r="M76" i="4"/>
  <c r="L76" i="4"/>
  <c r="K76" i="4"/>
  <c r="N76" i="4" s="1"/>
  <c r="M75" i="4"/>
  <c r="L75" i="4"/>
  <c r="K75" i="4"/>
  <c r="M69" i="4"/>
  <c r="L69" i="4"/>
  <c r="K69" i="4"/>
  <c r="N69" i="4" s="1"/>
  <c r="M62" i="4"/>
  <c r="L62" i="4"/>
  <c r="K62" i="4"/>
  <c r="M59" i="4"/>
  <c r="L59" i="4"/>
  <c r="K59" i="4"/>
  <c r="M57" i="4"/>
  <c r="N57" i="4"/>
  <c r="M54" i="4"/>
  <c r="L54" i="4"/>
  <c r="K54" i="4"/>
  <c r="M47" i="4"/>
  <c r="L47" i="4"/>
  <c r="K47" i="4"/>
  <c r="N47" i="4" s="1"/>
  <c r="M44" i="4"/>
  <c r="L44" i="4"/>
  <c r="K44" i="4"/>
  <c r="M34" i="4"/>
  <c r="L34" i="4"/>
  <c r="K34" i="4"/>
  <c r="M26" i="4"/>
  <c r="M25" i="4" s="1"/>
  <c r="L26" i="4"/>
  <c r="L25" i="4" s="1"/>
  <c r="K26" i="4"/>
  <c r="N18" i="4"/>
  <c r="M9" i="4"/>
  <c r="L9" i="4"/>
  <c r="K9" i="4"/>
  <c r="N59" i="4" l="1"/>
  <c r="N9" i="4"/>
  <c r="K81" i="4"/>
  <c r="N90" i="4"/>
  <c r="L117" i="4"/>
  <c r="N123" i="4"/>
  <c r="N118" i="4"/>
  <c r="K117" i="4"/>
  <c r="N44" i="4"/>
  <c r="N54" i="4"/>
  <c r="N62" i="4"/>
  <c r="N75" i="4"/>
  <c r="N83" i="4"/>
  <c r="N107" i="4"/>
  <c r="N120" i="4"/>
  <c r="N84" i="4"/>
  <c r="N86" i="4"/>
  <c r="N119" i="4"/>
  <c r="L95" i="4"/>
  <c r="M95" i="4"/>
  <c r="N117" i="4" l="1"/>
  <c r="N81" i="4"/>
  <c r="M116" i="4"/>
  <c r="L116" i="4"/>
  <c r="L115" i="4" s="1"/>
  <c r="L114" i="4" s="1"/>
  <c r="L113" i="4" s="1"/>
  <c r="K95" i="4" l="1"/>
  <c r="M115" i="4"/>
  <c r="M114" i="4" s="1"/>
  <c r="M113" i="4" s="1"/>
  <c r="K116" i="4"/>
  <c r="K115" i="4" s="1"/>
  <c r="K114" i="4" s="1"/>
  <c r="K113" i="4" s="1"/>
  <c r="M80" i="4"/>
  <c r="M79" i="4" s="1"/>
  <c r="M78" i="4" s="1"/>
  <c r="M77" i="4" s="1"/>
  <c r="N45" i="4"/>
  <c r="N46" i="4"/>
  <c r="N48" i="4"/>
  <c r="N49" i="4"/>
  <c r="N50" i="4"/>
  <c r="N51" i="4"/>
  <c r="N52" i="4"/>
  <c r="N53" i="4"/>
  <c r="N10" i="4"/>
  <c r="N11" i="4"/>
  <c r="N12" i="4"/>
  <c r="N13" i="4"/>
  <c r="N14" i="4"/>
  <c r="N15" i="4"/>
  <c r="N16" i="4"/>
  <c r="N17" i="4"/>
  <c r="N19" i="4"/>
  <c r="N20" i="4"/>
  <c r="N21" i="4"/>
  <c r="N22" i="4"/>
  <c r="N23" i="4"/>
  <c r="N24" i="4"/>
  <c r="N95" i="4" l="1"/>
  <c r="J180" i="1"/>
  <c r="J179" i="1" s="1"/>
  <c r="N116" i="4"/>
  <c r="N115" i="4" l="1"/>
  <c r="N114" i="4" s="1"/>
  <c r="N113" i="4" s="1"/>
  <c r="J228" i="1"/>
  <c r="J226" i="1" s="1"/>
  <c r="J225" i="1" s="1"/>
  <c r="K80" i="4" l="1"/>
  <c r="K79" i="4" s="1"/>
  <c r="K78" i="4" s="1"/>
  <c r="K77" i="4" s="1"/>
  <c r="L80" i="4"/>
  <c r="L79" i="4" s="1"/>
  <c r="L78" i="4" s="1"/>
  <c r="L77" i="4" s="1"/>
  <c r="N80" i="4" l="1"/>
  <c r="N79" i="4" s="1"/>
  <c r="N78" i="4" l="1"/>
  <c r="N77" i="4" s="1"/>
  <c r="J165" i="1"/>
  <c r="J162" i="1" s="1"/>
  <c r="J161" i="1" s="1"/>
  <c r="M105" i="4" l="1"/>
  <c r="M94" i="4" s="1"/>
  <c r="M93" i="4" s="1"/>
  <c r="M92" i="4" s="1"/>
  <c r="L105" i="4"/>
  <c r="L94" i="4" s="1"/>
  <c r="L93" i="4" s="1"/>
  <c r="L92" i="4" s="1"/>
  <c r="K105" i="4" l="1"/>
  <c r="K94" i="4" s="1"/>
  <c r="N105" i="4" l="1"/>
  <c r="N94" i="4" s="1"/>
  <c r="N93" i="4" s="1"/>
  <c r="N92" i="4" s="1"/>
  <c r="J190" i="1"/>
  <c r="J189" i="1" s="1"/>
  <c r="J176" i="1" s="1"/>
  <c r="K93" i="4"/>
  <c r="K92" i="4" s="1"/>
  <c r="J143" i="1"/>
  <c r="K74" i="4" l="1"/>
  <c r="L74" i="4"/>
  <c r="M74" i="4" l="1"/>
  <c r="N74" i="4" l="1"/>
  <c r="J130" i="1"/>
  <c r="J129" i="1" s="1"/>
  <c r="J123" i="1"/>
  <c r="J116" i="1"/>
  <c r="J105" i="1" l="1"/>
  <c r="J112" i="1"/>
  <c r="J99" i="1" l="1"/>
  <c r="L43" i="4" l="1"/>
  <c r="L42" i="4" s="1"/>
  <c r="K43" i="4"/>
  <c r="K42" i="4" s="1"/>
  <c r="J86" i="1" l="1"/>
  <c r="J91" i="1"/>
  <c r="L33" i="4"/>
  <c r="J85" i="1" l="1"/>
  <c r="M43" i="4"/>
  <c r="M42" i="4" s="1"/>
  <c r="N43" i="4"/>
  <c r="N42" i="4" s="1"/>
  <c r="M33" i="4"/>
  <c r="N34" i="4" l="1"/>
  <c r="K33" i="4"/>
  <c r="N26" i="4" l="1"/>
  <c r="K25" i="4"/>
  <c r="J74" i="1"/>
  <c r="N33" i="4"/>
  <c r="M8" i="4"/>
  <c r="M7" i="4" s="1"/>
  <c r="J49" i="1" l="1"/>
  <c r="N25" i="4"/>
  <c r="J36" i="1"/>
  <c r="K8" i="4"/>
  <c r="K7" i="4" s="1"/>
  <c r="K6" i="4" s="1"/>
  <c r="L8" i="4" l="1"/>
  <c r="L7" i="4" s="1"/>
  <c r="J10" i="1" l="1"/>
  <c r="J9" i="1" s="1"/>
  <c r="J7" i="1" s="1"/>
  <c r="J6" i="1" s="1"/>
  <c r="J240" i="1" s="1"/>
  <c r="N8" i="4"/>
  <c r="N7" i="4" s="1"/>
  <c r="K5" i="4"/>
  <c r="K125" i="4" s="1"/>
  <c r="M6" i="4"/>
  <c r="M5" i="4" s="1"/>
  <c r="M125" i="4" s="1"/>
  <c r="L6" i="4"/>
  <c r="L5" i="4" s="1"/>
  <c r="L125" i="4" s="1"/>
  <c r="N6" i="4" l="1"/>
  <c r="N5" i="4" s="1"/>
  <c r="N125" i="4" s="1"/>
</calcChain>
</file>

<file path=xl/sharedStrings.xml><?xml version="1.0" encoding="utf-8"?>
<sst xmlns="http://schemas.openxmlformats.org/spreadsheetml/2006/main" count="506" uniqueCount="343">
  <si>
    <t>งบประมาณ</t>
  </si>
  <si>
    <t>มาตรการ</t>
  </si>
  <si>
    <t>แผนงาน / โครงการ</t>
  </si>
  <si>
    <t>ตัวชี้วัด มาตรการ/ค่าเป้าหมาย</t>
  </si>
  <si>
    <t>(บาท)</t>
  </si>
  <si>
    <t>1. พัฒนาคุณภาพการศึกษา</t>
  </si>
  <si>
    <t>พัฒนาศักยภาพนักศึกษา</t>
  </si>
  <si>
    <t>1.1.1</t>
  </si>
  <si>
    <t>ผลิตบัณฑิตนักปฏิบัติ</t>
  </si>
  <si>
    <t>ปรับปรุงหลักสูตรเดิมและสร้างหลักสูตรใหม่</t>
  </si>
  <si>
    <t>พัฒนาระบบสหกิจศึกษา / ฝึกงาน</t>
  </si>
  <si>
    <t>สรรหาอาจารย์ที่มีทักษะวิชาชีพ</t>
  </si>
  <si>
    <t>ส่งเสริมให้บุคลากรสายวิชาการพัฒนาความรู้และทักษะด้านวิชาชีพ</t>
  </si>
  <si>
    <t>ส่งเสริมการสร้างสมรรถนะพื้นฐานแต่ละสาขาวิชา</t>
  </si>
  <si>
    <t>ส่งเสริมสนับสนุนกิจกรรมเสริมหลักสูตรด้านทักษะวิชาชีพ</t>
  </si>
  <si>
    <t>พัฒนาโครงสร้างพื้นฐานที่ส่งเสริมทักษะปฏิบัติ</t>
  </si>
  <si>
    <t>ปรับปรุงระเบียบ ข้อบังคับ ให้มีความคล่องตัวต่อการปฏิบัติงาน</t>
  </si>
  <si>
    <t xml:space="preserve">  </t>
  </si>
  <si>
    <t>อย่างน้อยร้อยละ 80</t>
  </si>
  <si>
    <t>อาจารย์ผู้สอน  อย่างน้อยร้อยละ 85</t>
  </si>
  <si>
    <t>1.1.2</t>
  </si>
  <si>
    <t>พัฒนาศักยภาพผู้นำและผู้สนับสนุนการพัฒนา</t>
  </si>
  <si>
    <t>พัฒนาคุณลักษณะด้านกายภาพและบุคลิกภาพ</t>
  </si>
  <si>
    <t>พัฒนาคุณลักษณะด้านจิตภาพ</t>
  </si>
  <si>
    <t>พัฒนาโครงสร้างพื้นฐานเพื่อสนับสนุนการปฏิบัติงาน</t>
  </si>
  <si>
    <t>ปรับปรุงระเบียบ ข้อบังคับ ให้เอื้อต่อการปฏิบัติงานเพื่อสร้างขวัญกำลังใจ</t>
  </si>
  <si>
    <t>สร้างการมีส่วนร่วม</t>
  </si>
  <si>
    <t>1.2.1</t>
  </si>
  <si>
    <t>ปรับแผนและพัฒนาระบบการสรรหาบุคลากร</t>
  </si>
  <si>
    <t>พัฒนาทักษะทางวิชาการและวิชาชีพของบุคลากรสายวิชาการ</t>
  </si>
  <si>
    <t>สร้างระบบและกลไกการพัฒนาคุณวุฒิและตำแหน่งทางวิชาการ</t>
  </si>
  <si>
    <t>พัฒนาทักษะบุคลากรสายสนับสนุนทุกระดับตามสายงาน</t>
  </si>
  <si>
    <t>พัฒนาระบบสวัสดิการเพื่อส่งเสริมให้บุคลากรมีคุณภาพชีวิตที่ดี</t>
  </si>
  <si>
    <t>พัฒนาบุคลากรให้มีจิตสำนึกที่ดีต่อองค์กร</t>
  </si>
  <si>
    <t>ในการบริหารจัดการองค์กร</t>
  </si>
  <si>
    <t>สร้างความพร้อมแก่บุคลากรและนักศึกษาในการเข้าสู่ประชาคมอาเซียน</t>
  </si>
  <si>
    <t>เพิ่มช่องทางให้ข้อมูลเกี่ยวกับ AC</t>
  </si>
  <si>
    <t>จัดกิจกรรมเสริมสร้างความรู้ความเข้าใจด้านต่างๆ เกี่ยวกับ AC</t>
  </si>
  <si>
    <t>สนับสนุนทรัพยากรสำหรับเพิ่มศักยภาพด้านภาษา</t>
  </si>
  <si>
    <t>จัดกิจกรรมเพิ่มสมรรถนะด้านภาษาและการสื่อสาร</t>
  </si>
  <si>
    <t>สร้างเครือข่ายความร่วมมือด้านวิชาการกับสถาบันอื่นในต่างประเทศ</t>
  </si>
  <si>
    <t>พัฒนาหลักสูตรและกระบวนการจัดการเรียนการสอน</t>
  </si>
  <si>
    <t>ให้มีคุณภาพพร้อมเข้าสู่การแข่งขันในระดับ AC</t>
  </si>
  <si>
    <t>พัฒนาอาคารสถานที่และระบบสาธารณูปการ</t>
  </si>
  <si>
    <t>จัดทำแผนความต้องการสิ่งก่อสร้างและสาธารณูปโภค</t>
  </si>
  <si>
    <t>ก่อสร้าง / ปรับปรุง อาคารเรียนและปฏิบัติการ และสถานที่สนับสนุนการศึกษา</t>
  </si>
  <si>
    <t>พัฒนางานประชาสัมพันธ์</t>
  </si>
  <si>
    <t>เผยแพร่กิจกรรม และผลงานเด่นสู่สาธารณชน</t>
  </si>
  <si>
    <t>พัฒนาระบบการสื่อสารประชาสัมพันธ์ทั้งเชิงรุกและเชิงรับให้เป็นที่พึ่งของสังคม</t>
  </si>
  <si>
    <t>สร้างช่องทางติดต่อสื่อสารระหว่างมหาวิทยาลัยกับศิษย์เก่าและผู้ปกครอง</t>
  </si>
  <si>
    <t>สร้างเครือข่ายและพัฒนาระบบประชาสัมพันธ์ภายในองค์กร</t>
  </si>
  <si>
    <t>เผยแพร่และชี้แจงข้อมูลที่เป็นข้อเท็จจริงอย่างรวดเร็ว</t>
  </si>
  <si>
    <t>พัฒนาคลังข้อมูลการประชาสัมพันธ์</t>
  </si>
  <si>
    <t>พัฒนาบุคลากรด้านการประกันคุณภาพการศึกษา</t>
  </si>
  <si>
    <t>พัฒนานักศึกษาด้านการประกันคุณภาพการศึกษา</t>
  </si>
  <si>
    <t>จัดทำระบบควบคุมภายในและบริหารความเสี่ยง</t>
  </si>
  <si>
    <t>จัดทำแผนบริหารความเสี่ยง</t>
  </si>
  <si>
    <t>จัดหารายได้และบริหารทรัพย์สิน</t>
  </si>
  <si>
    <t>สร้างระบบและกลไกการจัดหารายได้และบริหารทรัพย์สินอย่างมีประสิทธิภาพ</t>
  </si>
  <si>
    <t>หารายได้จากแหล่งต่างๆ อย่างมีประสิทธิภาพ</t>
  </si>
  <si>
    <t>พัฒนามหาวิทยาลัยเป็น Green Campus</t>
  </si>
  <si>
    <t>การสร้างองค์กรที่ดีสู่การเป็น “มหาวิทยาลัยสีเขียว”</t>
  </si>
  <si>
    <t>ปรับที่ตั้งและโครงสร้างพื้นฐานของมหาวิทยาลัย</t>
  </si>
  <si>
    <t>การจัดการพลังงานและการเปลี่ยนแปลงสภาพอากาศ</t>
  </si>
  <si>
    <t>การจัดการน้ำและของเสีย</t>
  </si>
  <si>
    <t>การขนส่งที่เป็นมิตรกับสิ่งแวดล้อม</t>
  </si>
  <si>
    <t>เพิ่มขีดความสามารถในการให้การศึกษาด้านสิ่งแวดล้อมและการพัฒนาที่ยั่งยืน</t>
  </si>
  <si>
    <t>พัฒนาระบบเทคโนโลยีสารสนเทศและวิทยบริการ</t>
  </si>
  <si>
    <t>นำสื่อและเทคโนโลยีมาใช้เป็นต้นแบบในการเรียนการสอน</t>
  </si>
  <si>
    <t>จัดหาและสนับสนุนทรัพยากรส่งเสริมการเรียนรู้สำหรับงานวิทยบริการ</t>
  </si>
  <si>
    <t>พัฒนาระบบการเรียนการสอนทางไกล</t>
  </si>
  <si>
    <t>พัฒนาระบบบริหารจัดการเรียนการสอน</t>
  </si>
  <si>
    <t>ส่งเสริมการใช้ฟรีแอพพลิเคชั่นเพื่อสนับสนุนการศึกษา</t>
  </si>
  <si>
    <t>พัฒนาเว็บสำหรับงานบริหารและการตัดสินใจ</t>
  </si>
  <si>
    <t>ขยายระบบเครือข่ายสายสัญญาณ</t>
  </si>
  <si>
    <t>ขยายระบบเครือข่ายไร้สาย</t>
  </si>
  <si>
    <t>ปรับปรุงและเพิ่มประสิทธิภาพความปลอดภัยทางเครือข่าย</t>
  </si>
  <si>
    <t>พัฒนาระบบโครงสร้างพื้นฐานให้มีมาตรฐานและทันสมัย</t>
  </si>
  <si>
    <t>พัฒนาระบบคอมพิวเตอร์เสมือน สำหรับงานสำนักงานและการเรียนการสอน</t>
  </si>
  <si>
    <t>พัฒนาระบบบัญชี 3 มิติ</t>
  </si>
  <si>
    <t>พัฒนาระบบบัญชี 3 มิติ ให้สามารถทำงานได้ครบทุกมิติ</t>
  </si>
  <si>
    <t>พัฒนาและต่อยอดระบบบัญชี 3 มิติ ให้สามารถเชื่อมโยงกับ</t>
  </si>
  <si>
    <t>ระบบอิเล็กทรอนิกส์ภาครัฐได้</t>
  </si>
  <si>
    <t>และระบบเทคโนโลยีสารสนเทศ</t>
  </si>
  <si>
    <t>จัดหาและพัฒนาบุคลากรด้านเทคโนโลยีสารสนเทศให้มีศักยภาพ</t>
  </si>
  <si>
    <t>เพื่อการบริหาร อย่างน้อยร้อยละ 85</t>
  </si>
  <si>
    <t>จัดหาวัสดุ อุปกรณ์ ด้านเทคโนโลยีสารสนเทศให้เพียงพอ</t>
  </si>
  <si>
    <t>จัดทำระบบสำรองข้อมูลบัญชี 3 มิติ</t>
  </si>
  <si>
    <t>ส่งเสริมและสร้างความน่าเชื่อถือให้กับระบบบัญชี 3 มิติ</t>
  </si>
  <si>
    <t xml:space="preserve">ส่งเสริมให้ความรู้ และกระตุ้นให้บุคลากรเห็นความสำคัญและจำเป็น </t>
  </si>
  <si>
    <t>ของระบบบัญชี 3 มิติ</t>
  </si>
  <si>
    <t xml:space="preserve">ส่งเสริม และกระตุ้นให้ผู้บริหารใช้ข้อมูลจากระบบบัญชี 3 มิติ </t>
  </si>
  <si>
    <t>เป็นสารสนเทศประกอบการตัดสินใจ</t>
  </si>
  <si>
    <t>ทบทวนและปรับปรุง การทำงานระบบบัญชี 3 มิติ ตามมติ</t>
  </si>
  <si>
    <t>คณะกรรมการบริหารมหาวิทยาลัยเทคโนโลยีราชมงคลศรีวิชัย</t>
  </si>
  <si>
    <t>1. พัฒนาคุณภาพงานวิจัย</t>
  </si>
  <si>
    <t>พัฒนาความพร้อม ความเข้มแข็ง เพื่อสนับสนุนการวิจัย</t>
  </si>
  <si>
    <t>พัฒนาระบบและกลไกการบริหารงานวิจัย</t>
  </si>
  <si>
    <t>พัฒนาโครงสร้างพื้นฐานและสิ่งอำนวยความสะดวกต่อการวิจัย</t>
  </si>
  <si>
    <t>ให้เข้มแข็ง เพียงพอ</t>
  </si>
  <si>
    <t>ส่งเสริมและพัฒนาศักยภาพการวิจัยเพื่อการบูรณาการองค์ความรู้และ</t>
  </si>
  <si>
    <t>ประสบการณ์จากหลายสาขาวิชา</t>
  </si>
  <si>
    <t>ส่งเสริมสนับสนุนงานวิจัยบนพื้นฐานภูมิปัญญาท้องถิ่นเพื่อแก้ปัญหาและ</t>
  </si>
  <si>
    <t>ยกระดับคุณภาพชีวิตของชุมชน</t>
  </si>
  <si>
    <t>สร้างเครือข่ายวิจัยกับองค์กรภายในและภายนอกประเทศ</t>
  </si>
  <si>
    <t>พัฒนาศักยภาพนักวิจัยและคุณภาพงานวิจัย</t>
  </si>
  <si>
    <t>พัฒนาศักยภาพนักวิจัยและสร้างนักวิจัยรุ่นใหม่</t>
  </si>
  <si>
    <t>สนับสนุนส่งเสริมให้ผลงานวิจัยหรืองานสร้างสรรค์ได้รับการตีพิมพ์หรือ</t>
  </si>
  <si>
    <t>เผยแพร่หรือนำไปใช้ประโยชน์</t>
  </si>
  <si>
    <t>พัฒนาศักยภาพนักวิจัยผ่านเครือข่ายวิจัยโดยกระบวนการมีส่วนร่วม</t>
  </si>
  <si>
    <t>ของผู้ใช้ผลงาน เพื่อเพิ่มขีดความสามารถในการหาแหล่งทุน</t>
  </si>
  <si>
    <t>1. พัฒนาคุณภาพงานบริการวิชาการ</t>
  </si>
  <si>
    <t>การบริการทางวิชาการเพื่อพัฒนาคุณภาพวิชาชีพตามความต้องการชุมชน</t>
  </si>
  <si>
    <t>พัฒนาระบบและกลไกการบริการวิชาการเพื่อให้เกิดการบูรณาการ</t>
  </si>
  <si>
    <t>กับการเรียนการสอนและวิจัย</t>
  </si>
  <si>
    <t>ส่งเสริมและสนับสนุนภูมิปัญญาท้องถิ่นให้เป็นแหล่งเรียนรู้ของสังคม</t>
  </si>
  <si>
    <t>1.1.3</t>
  </si>
  <si>
    <t>ถ่ายทอดความรู้และเทคโนโลยีที่เหมาะสมบนพื้นฐานวัฒนธรรมที่ดีงาม</t>
  </si>
  <si>
    <t>ของท้องถิ่นเพื่อเสริมสร้างความเข้มแข็งและการพึ่งพาตนเองของชุมชนและ</t>
  </si>
  <si>
    <t>เพื่อการเรียนรู้ตลอดชีวิต</t>
  </si>
  <si>
    <t>1.1.4</t>
  </si>
  <si>
    <t>วิจัยและพัฒนาต่อยอดเชื่อมโยงความรู้และประสบการณ์จาก</t>
  </si>
  <si>
    <t>การบริการทางวิชาการแก่สังคม</t>
  </si>
  <si>
    <t>1.1.5</t>
  </si>
  <si>
    <t>เผยแพร่ผลความรู้ การถ่ายทอดเทคโนโลยีและแนวปฏิบัติที่ดีจากการให้บริการ</t>
  </si>
  <si>
    <t>ทางวิชาการสู่สาธารณะ</t>
  </si>
  <si>
    <t>อย่างน้อยหน่วยงานละ 1 รางวัล</t>
  </si>
  <si>
    <t xml:space="preserve">ด้านคุณธรรม จริยธรรม </t>
  </si>
  <si>
    <t xml:space="preserve">ในระดับชาติหรือนานาชาติ  </t>
  </si>
  <si>
    <t>คุณภาพบัณฑิต อย่างน้อยร้อยละ 80</t>
  </si>
  <si>
    <t xml:space="preserve">ได้รับการพัฒนาตามสายงาน </t>
  </si>
  <si>
    <t>อย่างน้อยปีละ 1 ครั้ง</t>
  </si>
  <si>
    <t>ได้รับการพัฒนา อย่างน้อยปีละ 1 ครั้ง</t>
  </si>
  <si>
    <t>หรือนานาชาติ อย่างน้อย 10 คน</t>
  </si>
  <si>
    <t>อนุรักษ์พลังงาน</t>
  </si>
  <si>
    <t>พึงพอใจต่อระบบเครือข่ายอินเตอร์เน็ต</t>
  </si>
  <si>
    <t>เพื่อการศึกษาและการบริการ</t>
  </si>
  <si>
    <t>อย่างน้อยร้อยละ 85</t>
  </si>
  <si>
    <t>ระบบเทคโนโลยีสารสนเทศ</t>
  </si>
  <si>
    <t>เป็นไปตามเกณฑ์อุดมศึกษา</t>
  </si>
  <si>
    <t>งานสร้างสรรค์ เข้าสู่กระบวนการ</t>
  </si>
  <si>
    <t>อย่างน้อยร้อยละ  85</t>
  </si>
  <si>
    <t>พัฒนาระบบบริหารจัดการองค์การ</t>
  </si>
  <si>
    <t>สนับสนุนสิ่งอำนวยความสะดวกและสร้างความเข้มแข็งด้านการวิจัย</t>
  </si>
  <si>
    <t>ส่งเสริมและยกระดับมาตรฐานงานวิจัยทั้งด้านปริมาณและคุณภาพเพื่อตอบสนองความต้องการของสังคม ทั้งระดับท้องถิ่นและระดับชาติ</t>
  </si>
  <si>
    <t>ประชาสัมพันธ์ รณรงค์การอนุรักษ์พลังงานอย่างต่อเนื่องสม่ำเสมอ</t>
  </si>
  <si>
    <t>สร้างระบบและกลไกเพื่อเพิ่มประสิทธิภาพในการใช้พลังงาน</t>
  </si>
  <si>
    <t>ลดการใช้พลังงานไฟฟ้าภายในอาคาร</t>
  </si>
  <si>
    <t>สร้างทางเลือกในการใช้พลังงาน</t>
  </si>
  <si>
    <t>บรรลุตามวัตถุประสงค์ อย่างน้อยร้อยละ 80</t>
  </si>
  <si>
    <t xml:space="preserve">ที่นำไปใช้ประโยชน์หรือตีพิมพ์เผยแพร่ </t>
  </si>
  <si>
    <t>อย่างน้อยคณะละ 2 ผลงาน</t>
  </si>
  <si>
    <t>พัฒนาระบบเทคโนโลยีสารสนเทศเพื่อการบริหารจัดการ</t>
  </si>
  <si>
    <t>รวมทั้งสิ้น</t>
  </si>
  <si>
    <t>แผ่นดิน</t>
  </si>
  <si>
    <t>รวม</t>
  </si>
  <si>
    <t>พันธกิจ :</t>
  </si>
  <si>
    <t>ผลิตกำลังคนด้านวิชาชีพบนพื้นฐานวิทยาศาสตร์และเทคโนโลยี ที่มีคุณภาพและมีความสามารถพร้อมเข้าสู่อาชีพ</t>
  </si>
  <si>
    <t xml:space="preserve">ประเด็นยุทธศาสตร์ : </t>
  </si>
  <si>
    <t>การพัฒนาการศึกษาบนพื้นฐานด้านวิทยาศาสตร์และเทคโนโลยี มุ่งสร้างบัณฑิตที่มีคุณภาพ คุณธรรมและจริยธรรม สู่ระดับสากล</t>
  </si>
  <si>
    <t xml:space="preserve">กลยุทธ์ : </t>
  </si>
  <si>
    <t>มาตรการ :</t>
  </si>
  <si>
    <t>1.1 พัฒนาศักยภาพนักศึกษา</t>
  </si>
  <si>
    <t xml:space="preserve">แผนงาน : </t>
  </si>
  <si>
    <t>พัฒนาศักยภาพบุคลากร</t>
  </si>
  <si>
    <t>เตรียมความพร้อมเข้าสู่ประชาคมอาเซียน</t>
  </si>
  <si>
    <t>1.3.1</t>
  </si>
  <si>
    <t>ทำนุบำรุงศาสนา อนุรักษ์ศิลปวัฒนธรรม และสิ่งแวดล้อม</t>
  </si>
  <si>
    <t>การปลูกจิตสำนึกในการทำนุบำรุงศาสนา อนุรักษ์ศิลปวัฒนธรรม และสิ่งแวดล้อม</t>
  </si>
  <si>
    <t>สนับสนุนและส่งเสริมการอนุรักษ์ สืบทอดและพัฒนามรดก ภูมิปัญญา ศิลปวัฒธรรม และอนุรักษ์สิ่งแวดล้อม</t>
  </si>
  <si>
    <t>สร้างงานวิจัย สิ่งประดิษฐ์ และนวัตกรรม สู่การผลิต การบริการ ที่สามารถถ่ายทอด และสร้างมูลค่าเพิ่ม</t>
  </si>
  <si>
    <t xml:space="preserve">การพัฒนางานวิจัย  สิ่งประดิษฐ์ และนวัตกรรมให้มีคุณภาพเข้าสู่มาตรฐานสากล
</t>
  </si>
  <si>
    <t>ให้บริการวิชาการแก่สังคมเพื่อพัฒนาอาชีพให้มีความสามารถในการแข่งขัน และมีคุณภาพชีวิตที่ดีขึ้นอย่างยั่งยืน</t>
  </si>
  <si>
    <t>งปม.</t>
  </si>
  <si>
    <t>เงินรายได้</t>
  </si>
  <si>
    <t>งบประมาณ (บาท)</t>
  </si>
  <si>
    <t>2. พัฒนาการบริหารจัดการ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</si>
  <si>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</si>
  <si>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</si>
  <si>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</si>
  <si>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</si>
  <si>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</si>
  <si>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</si>
  <si>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</si>
  <si>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</si>
  <si>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2.2.2</t>
  </si>
  <si>
    <t>1. ทำนุบำรุงศาสนา อนุรักษ์ศิลปวัฒนธรรม และสิ่งแวดล้อม</t>
  </si>
  <si>
    <t>ถ่ายทอดความรู้และเทคโนโลยีที่เหมาะสมบนพื้นฐานวัฒนธรรมที่ดีงามของท้องถิ่น</t>
  </si>
  <si>
    <t>เพื่อเสริมสร้างความเข้มแข็งและการพึ่งพาตนเองของชุมชนและเพื่อการเรียนรู้ตลอดชีวิต</t>
  </si>
  <si>
    <t>วิจัยและพัฒนาต่อยอดเชื่อมโยงความรู้และประสบการณ์จากการบริการทางวิชาการแก่สังคม</t>
  </si>
  <si>
    <t>สู่สาธารณะ</t>
  </si>
  <si>
    <t>เผยแพร่ผลความรู้ การถ่ายทอดเทคโนโลยีและแนวปฏิบัติที่ดีจากการให้บริการทางวิชาการ</t>
  </si>
  <si>
    <t xml:space="preserve">ส่งเสริมและยกระดับมาตรฐานงานวิจัยทั้งด้านปริมาณและคุณภาพเพื่อตอบสนองความต้องการของสังคม </t>
  </si>
  <si>
    <t>ทั้งระดับท้องถิ่นและระดับชาติ</t>
  </si>
  <si>
    <t xml:space="preserve">ชุมชนและสังคมได้รับการบริการวิชาการ 
เพื่อเพิ่มความรู้ความสามารถในการพัฒนาคุณภาพชีวิตและเพิ่มศักยภาพในการแข่งขันของประเทศ
</t>
  </si>
  <si>
    <t>การพัฒนาระบบบริหารจัดการ</t>
  </si>
  <si>
    <t xml:space="preserve">ประเด็นยุทธศาสตร์ : การพัฒนาการศึกษาบนพื้นฐานด้านวิทยาศาสตร์และเทคโนโลยี  มุ่งสร้างบัณฑิตที่มีคุณภาพคุณธรรมและจริยธรรมสู่ระดับสากล
</t>
  </si>
  <si>
    <t>พันธกิจ / 
ประเด็นยุทธศาสตร์ / กลยุทธ์</t>
  </si>
  <si>
    <t>พันธกิจ : ผลิตกำลังคนด้านวิชาชีพบนพื้นฐานวิทยาศาสตร์และเทคโนโลยี ที่มีคุณภาพและมีความสามารถพร้อมเข้าสู่อาชีพ</t>
  </si>
  <si>
    <t xml:space="preserve">ประเด็นยุทธศาสตร์ : การปลูกจิตสำนึกในการทำนุบำรุงศาสนา อนุรักษ์ศิลปวัฒนธรรมและสิ่งแวดล้อมแก่นักศึกษาและบุคลากร
</t>
  </si>
  <si>
    <t>พันธกิจ : ทำนุบำรุงศาสนา อนุรักษ์ศิลปวัฒนธรรม และสิ่งแวดล้อม</t>
  </si>
  <si>
    <t>พันธกิจ : สร้างงานวิจัย สิ่งประดิษฐ์ และนวัตกรรม สู่การผลิต  การบริการ ที่สามารถถ่ายทอดและสร้างมูลค่าเพิ่ม</t>
  </si>
  <si>
    <t>ประเด็นยุทธศาสตร์ : งานวิจัย สิ่งประดิษฐ์ และนวัตกรรม สามารถถ่ายทอดสู่การผลิต การบริการ และสร้างมูลค่าเพิ่ม</t>
  </si>
  <si>
    <t>ประเด็นยุทธศาสตร์ : การสร้างความสามารถในการแข่งขัน และพัฒนาคุณภาพชีวิตที่ดีตามความต้องการของสังคม</t>
  </si>
  <si>
    <t>พัฒนานักศึกษาสู่คุณลักษณะบัณฑิตที่พึงประสงค์</t>
  </si>
  <si>
    <t>การบริหารและพัฒนาทรัพยากรบุคคล</t>
  </si>
  <si>
    <t>พันธกิจ :  ให้บริการวิชาการแก่สังคมเพื่อพัฒนาอาชีพให้มีความสามารถในการแข่งขัน และมีคุณภาพชีวิตที่ดีขึ้นอย่างยั่งยืน</t>
  </si>
  <si>
    <t>นักศึกษาได้รับรางวัลจากการ</t>
  </si>
  <si>
    <t>นักศึกษามีความพึงพอใจต่อ</t>
  </si>
  <si>
    <t>นักศึกษาได้รับรางวัล</t>
  </si>
  <si>
    <t>ผู้ใช้บัณฑิตมีความพึงพอใจต่อ</t>
  </si>
  <si>
    <t>อาจารย์ประจำทุกคน</t>
  </si>
  <si>
    <t>บุคลากรสายสนับสนุนทุกคน</t>
  </si>
  <si>
    <t>จำนวนบุคลากรมีตำแหน่งทางวิชาการ</t>
  </si>
  <si>
    <t>ความพึงพอใจของผู้รับบริการ</t>
  </si>
  <si>
    <t>ความพึงพอใจของบุคลากร</t>
  </si>
  <si>
    <t>บุคลากรได้รับรางวัลระดับชาติ</t>
  </si>
  <si>
    <t>นักศึกษาและบุคลากร มีความ</t>
  </si>
  <si>
    <t>ผู้ใช้บริการมีความพึงพอใจต่อการใช้</t>
  </si>
  <si>
    <t xml:space="preserve">โครงการทำนุบำรุงศิลปวัฒนธรรม </t>
  </si>
  <si>
    <t>จำนวนเงินสนับสนุนการวิจัย</t>
  </si>
  <si>
    <t xml:space="preserve">จำนวนผลงานวิจัย สิ่งประดิษฐ์ </t>
  </si>
  <si>
    <t>ความเชื่อมโยง พันธกิจ ประเด็นยุทธศาสตร์ กลยุทธ์ มาตรการ และแผนงาน</t>
  </si>
  <si>
    <t>สิ่งประดิษฐ์  นวัตกรรม  บทความวิจัย</t>
  </si>
  <si>
    <t>ทุกหน่วยงานส่งนักศึกษาเข้าร่วมกิจกรรม</t>
  </si>
  <si>
    <t>วิชาการระดับชาติ นานาชาติ หรือระหว่าง</t>
  </si>
  <si>
    <t>สถาบัน</t>
  </si>
  <si>
    <t>แข่งขันทักษะวิชาการ/วิชาชีพ หรือนำเสนอ</t>
  </si>
  <si>
    <t>ผลงานระหว่างสถาบันระดับชาติ</t>
  </si>
  <si>
    <t xml:space="preserve">หรือนานาชาติ  อย่างน้อยหน่วยงานละ </t>
  </si>
  <si>
    <t>1 รางวัล</t>
  </si>
  <si>
    <t>นักศึกษามีความพึงพอใจต่อสิ่งสนับสนุน</t>
  </si>
  <si>
    <t>นักศึกษาชั้นปีสุดท้ายทุกคณะสอบผ่าน</t>
  </si>
  <si>
    <t>ภาวะการมีงานทำของบัณฑิตหรือ</t>
  </si>
  <si>
    <t xml:space="preserve">ประกอบอาชีพอิสระภายใน 1 ปี </t>
  </si>
  <si>
    <t>ทุกหน่วยเบิกจ่าย เบิกจ่ายงบประมาณ</t>
  </si>
  <si>
    <t>ทุกหน่วยเบิกจ่าย  เบิกจ่ายงบประมาณ</t>
  </si>
  <si>
    <t xml:space="preserve"> -  ด้านสังคม 25,000 บาท/คน</t>
  </si>
  <si>
    <t xml:space="preserve"> -  ด้านวิทย์   60,000 บาท/คน</t>
  </si>
  <si>
    <t>จำนวนเงินสนับสนุนการวิจัยจาก</t>
  </si>
  <si>
    <t>แหล่งทุนภายนอกต่ออาจารย์ประจำ</t>
  </si>
  <si>
    <t>ทุกหน่วยงานระดับคณะมีบทความวิจัย</t>
  </si>
  <si>
    <t>ฉบับเต็มที่ตีพิมพ์ในเอกสารประกอบ</t>
  </si>
  <si>
    <t>การประชุมวิชาการอย่างน้อย 120 บทความ</t>
  </si>
  <si>
    <t>จำนวนบทความวิจัยที่ตีพิมพ์ในวารสาร</t>
  </si>
  <si>
    <t>ระดับชาติและนานาชาติที่อยู่บนฐานข้อมูล</t>
  </si>
  <si>
    <t>TCI อย่างน้อย 30 บทความ</t>
  </si>
  <si>
    <t xml:space="preserve">ร้อยละ 80 ของหน่วยงานระดับคณะ </t>
  </si>
  <si>
    <t xml:space="preserve"> </t>
  </si>
  <si>
    <t>การเรียนรู้ อย่างน้อยร้อยละ 85</t>
  </si>
  <si>
    <t>จำนวนหน่วย การใช้พลังงานไฟฟ้า</t>
  </si>
  <si>
    <t>อย่างน้อยร้อยละ 5</t>
  </si>
  <si>
    <t>(แผนไตรมาส 1  ร้อยละ 33 )</t>
  </si>
  <si>
    <t>การบริหารจัดการและการประกันคุณภาพ</t>
  </si>
  <si>
    <t>พัฒนาระบบบริหารจัดการและประกันคุณภาพ</t>
  </si>
  <si>
    <t>การบริหารจัดการ</t>
  </si>
  <si>
    <t>การประกันคุณภาพการศึกษา</t>
  </si>
  <si>
    <t>อื่นๆ</t>
  </si>
  <si>
    <t>ให้ความรู้ด้านระบบควบคุมภายในและการบริหารความเสี่ยงสำหรับบุคลากรแต่ละ</t>
  </si>
  <si>
    <t>ระดับ</t>
  </si>
  <si>
    <t>2)</t>
  </si>
  <si>
    <t>มีการกำกับ ติดตามการดำเนินงานด้านการควบคุมภายในและการบริหารความเสี่ยง</t>
  </si>
  <si>
    <t>3)</t>
  </si>
  <si>
    <t>พัฒนาระบบควบคุมภายในและการบริหารความเสี่ยง</t>
  </si>
  <si>
    <t>4)</t>
  </si>
  <si>
    <t>ตัวชี้วัด มาตรการ / ค่าเป้าหมาย ประจำปี พ.ศ.2560</t>
  </si>
  <si>
    <t>ประจำปี 2560</t>
  </si>
  <si>
    <t>ความเชื่อมโยง พันธกิจ ประเด็นยุทธศาสตร์ กลยุทธ์ มาตรการ แผนงาน และงบประมาณ  ประจำปีงบประมาณ พ.ศ. 2560</t>
  </si>
  <si>
    <t>15.1.1</t>
  </si>
  <si>
    <t>จัดตั้งศูนย์ศิลปวัฒนธรรม</t>
  </si>
  <si>
    <t>15.2.1</t>
  </si>
  <si>
    <t>พัฒนาระบบฐานข้อมูลในการบริหารจัดการองค์ความรู้ด้านศิลปวัฒนธรรม</t>
  </si>
  <si>
    <t>15.3.1</t>
  </si>
  <si>
    <t xml:space="preserve">ส่งเสริม  สนับสนุน นักศึกษา  บุคลากร  เครือข่าย ฟื้นฟู สืบทอด  </t>
  </si>
  <si>
    <t>อนุรักษ์ศิลปวัฒนธรรม</t>
  </si>
  <si>
    <t>15.4.1</t>
  </si>
  <si>
    <t>สนับสนุนและเผยแพร่ผลงานวิจัย สิ่งประดิษฐ์ นวัตกรรมและงานสร้างสรรค์</t>
  </si>
  <si>
    <t>ด้านศิลปวัฒนธรรม</t>
  </si>
  <si>
    <t>15.5.1</t>
  </si>
  <si>
    <t>สนับสนุนและส่งเสริมการสร้างมูลค่าจากองค์ความรู้ด้านศิลปวัฒนธรรม</t>
  </si>
  <si>
    <t>15.6.1</t>
  </si>
  <si>
    <t>แสวงหาและสร้างความร่วมมือกับหน่วยงานเครือข่ายศิลปวัฒนธรรม</t>
  </si>
  <si>
    <t>15.6.2</t>
  </si>
  <si>
    <t>พัฒนาชุมชนที่มีศักยภาพเพื่อเป็นแหล่งเรียนรู้ศิลปวัฒนธรรม</t>
  </si>
  <si>
    <t>ให้บริการทางวิชาการเพื่อพัฒนาคุณภาพวิชาชีพตามความต้องการชุมชน</t>
  </si>
  <si>
    <t>ทำนุบำรุงศิลปวัฒนธรรมและสิ่งแวดล้อม</t>
  </si>
  <si>
    <t>15.7.1</t>
  </si>
  <si>
    <t>อนุรักษ์สิ่งแวดล้อม</t>
  </si>
  <si>
    <t>นักศึกษาชั้นปีสุดท้ายทุกคณะ</t>
  </si>
  <si>
    <t>สอบผ่านการวัดสมรรถนะวิชาชีพ</t>
  </si>
  <si>
    <t>อาจารย์ประจำที่มีคุณวุฒิ ป.เอก เพิ่มขึ้น</t>
  </si>
  <si>
    <t>อย่างน้อย 8 คน</t>
  </si>
  <si>
    <t>ของทุกหน่วยงาน   อย่างน้อยร้อยละ 80</t>
  </si>
  <si>
    <t>สมรรถนะภาษาอังกฤษ (RMUTSV TEST)</t>
  </si>
  <si>
    <t>อย่างน้อยร้อยละ 60</t>
  </si>
  <si>
    <t xml:space="preserve">ผลการสอบวัดสมรรถนะภาษาอังกฤษ </t>
  </si>
  <si>
    <t>(Speexx) ของบุคลากรสายวิชาการเพิ่มขึ้น</t>
  </si>
  <si>
    <t>ได้คะแนนมากกว่า 300</t>
  </si>
  <si>
    <t xml:space="preserve">ร้อยละ 20 ของนักศึกษาที่เข้าสอบ TOEIC </t>
  </si>
  <si>
    <t>ความเสี่ยงที่สามารถดำเนินการควบคุม</t>
  </si>
  <si>
    <t>ให้อยู่ในระดับที่ลดลงอย่างน้อยร้อยละ 80</t>
  </si>
  <si>
    <t>ทุกคณะมีรายได้จากการให้บริการวิชาการ</t>
  </si>
  <si>
    <t>แผนการเบิกจ่าย</t>
  </si>
  <si>
    <t>(แผนไตรมาส 2  ร้อยละ 55 )</t>
  </si>
  <si>
    <t>(แผนไตรมาส 3  ร้อยละ 76 )</t>
  </si>
  <si>
    <t>(แผนไตรมาส 4  ร้อยละ 98 )</t>
  </si>
  <si>
    <t>(แผนไตรมาส 1  ร้อยละ 19 )</t>
  </si>
  <si>
    <t>(แผนไตรมาส 2  ร้อยละ 41 )</t>
  </si>
  <si>
    <t>(แผนไตรมาส 3  ร้อยละ 63 )</t>
  </si>
  <si>
    <t>(แผนไตรมาส 4  ร้อยละ 87 )</t>
  </si>
  <si>
    <t>หน่วยวิจัยเดิมทุกหน่วย  ผ่านเกณฑ์ที่กำหนด</t>
  </si>
  <si>
    <t>ของหน่วยวิจัย</t>
  </si>
  <si>
    <t>หรืองานสร้างสรรค์ ต่ออาจารย์ประจำ</t>
  </si>
  <si>
    <t>อย่างน้อย 20,000 บาท ต่อคน</t>
  </si>
  <si>
    <t>อาจารย์ประจำนำเสนอผลงานวิชาการ</t>
  </si>
  <si>
    <t xml:space="preserve"> หรือตีพิมพ์เผยแพร่ในวารสารระดับชาติ</t>
  </si>
  <si>
    <t xml:space="preserve"> และนานาชาติ  อย่างน้อยร้อยละ 20</t>
  </si>
  <si>
    <t>เพิ่มขึ้น อย่างน้อย 15 คน</t>
  </si>
  <si>
    <t>ทุกหน่วยงานมีกิจกรรมสนับสนุนมหาวิทยาลัย</t>
  </si>
  <si>
    <t xml:space="preserve">ต่อพื้นที่ ลดลงจากปีก่อน </t>
  </si>
  <si>
    <t>รายจ่ายประจำสะสม  ไม่น้อยกว่า</t>
  </si>
  <si>
    <t>ทรัพย์สินทางปัญญา อย่างน้อย 8 ผลงาน</t>
  </si>
  <si>
    <t>SJR /ISI  อย่างน้อย 10 บทความ</t>
  </si>
  <si>
    <t>ระดับนานาชาติที่อยู่บนฐานข้อมูล Scopus /</t>
  </si>
  <si>
    <t>รายจ่ายลงทุนไม่น้อยกว่าแผนการเบิกจ่าย</t>
  </si>
  <si>
    <t xml:space="preserve">มีผลงานวิชาการ  ผลงานวิจัย  สิ่งประดิษฐ์ </t>
  </si>
  <si>
    <t>และงานสร้างสรรค์ได้รับรางวัลระดับชาติ</t>
  </si>
  <si>
    <t>หรือนานาชาติ</t>
  </si>
  <si>
    <t>ผลการประเมินคุณภาพการศึกษาภายใน</t>
  </si>
  <si>
    <t>ทุกหลักสูตรผ่านการประเมินคุณภาพการศึกษา</t>
  </si>
  <si>
    <t>ภายใน</t>
  </si>
  <si>
    <t>ระดับคณะและสถาบันไม่ต่ำกว่า 4.00</t>
  </si>
  <si>
    <t>แผนงาน :</t>
  </si>
  <si>
    <t xml:space="preserve"> การบริการทางวิชาการแก่สังคม</t>
  </si>
  <si>
    <r>
      <t>แผนงาน :</t>
    </r>
    <r>
      <rPr>
        <i/>
        <sz val="16"/>
        <rFont val="AngsanaUPC"/>
        <family val="1"/>
      </rPr>
      <t xml:space="preserve">  </t>
    </r>
  </si>
  <si>
    <t xml:space="preserve">ทำนุบำรุงศิลปวัฒนธรรมและสิ่งแวดล้อม </t>
  </si>
  <si>
    <t>บทความวิชาการ  ผลงานนักศึกษา</t>
  </si>
  <si>
    <t>สีเขียว (การกำจัดขยะ  การจราจร</t>
  </si>
  <si>
    <t>ระบบบำบัดน้ำเสีย  ภูมิทัศน์ ประหยัดพลังงาน)</t>
  </si>
  <si>
    <t>ทุกหน่วยเบิกจ่ายมีข้อมูลในระบบบัญชี 3 มิติ</t>
  </si>
  <si>
    <t xml:space="preserve">ผู้รับบริการวิชาการนำความรู้ไปใช้ประโยชน์ </t>
  </si>
  <si>
    <t>คลาดเคลื่อนจากระบบGF-MISไม่เกินร้อยละ5</t>
  </si>
  <si>
    <t>สนับสนุนและส่งเสริมการอนุรักษ์    สืบทอดและพัฒนามรดก ภูมิปัญญา ศิลปวัฒธรรม และอนุรักษ์สิ่งแวดล้อม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</si>
</sst>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_-* #,##0_-;\-* #,##0_-;_-* &quot;-&quot;??_-;_-@_-"/>
    <numFmt numFmtId="188" formatCode="0\)"/>
    <numFmt numFmtId="189" formatCode="0."/>
    <numFmt numFmtId="190" formatCode="_(* #,##0.00_);_(* \(#,##0.00\);_(* &quot;-&quot;??_);_(@_)"/>
    <numFmt numFmtId="191" formatCode="0.0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0"/>
      <name val="Arial"/>
      <family val="2"/>
    </font>
    <font>
      <sz val="14"/>
      <name val="Cordia New"/>
      <family val="2"/>
    </font>
    <font>
      <sz val="20"/>
      <color rgb="FFFF0000"/>
      <name val="Angsana New"/>
      <family val="1"/>
    </font>
    <font>
      <b/>
      <sz val="16"/>
      <name val="AngsanaUPC"/>
      <family val="1"/>
    </font>
    <font>
      <b/>
      <sz val="18"/>
      <name val="AngsanaUPC"/>
      <family val="1"/>
    </font>
    <font>
      <sz val="18"/>
      <name val="AngsanaUPC"/>
      <family val="1"/>
    </font>
    <font>
      <sz val="16"/>
      <name val="AngsanaUPC"/>
      <family val="1"/>
    </font>
    <font>
      <i/>
      <sz val="16"/>
      <name val="AngsanaUPC"/>
      <family val="1"/>
    </font>
    <font>
      <b/>
      <i/>
      <sz val="16"/>
      <name val="AngsanaUPC"/>
      <family val="1"/>
    </font>
    <font>
      <b/>
      <sz val="18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</cellStyleXfs>
  <cellXfs count="402">
    <xf numFmtId="0" fontId="0" fillId="0" borderId="0" xfId="0"/>
    <xf numFmtId="187" fontId="3" fillId="0" borderId="0" xfId="1" applyNumberFormat="1" applyFont="1" applyBorder="1"/>
    <xf numFmtId="0" fontId="3" fillId="0" borderId="0" xfId="2" applyFont="1" applyBorder="1"/>
    <xf numFmtId="0" fontId="4" fillId="0" borderId="0" xfId="2" applyFont="1" applyBorder="1"/>
    <xf numFmtId="0" fontId="4" fillId="0" borderId="0" xfId="2" applyFont="1" applyBorder="1" applyAlignment="1">
      <alignment horizontal="right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2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187" fontId="5" fillId="0" borderId="1" xfId="1" applyNumberFormat="1" applyFont="1" applyBorder="1" applyAlignment="1">
      <alignment horizontal="center"/>
    </xf>
    <xf numFmtId="0" fontId="5" fillId="0" borderId="0" xfId="2" applyFont="1" applyAlignment="1">
      <alignment horizontal="center"/>
    </xf>
    <xf numFmtId="187" fontId="5" fillId="0" borderId="5" xfId="1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7" xfId="2" applyFont="1" applyBorder="1" applyAlignment="1">
      <alignment horizontal="right"/>
    </xf>
    <xf numFmtId="0" fontId="5" fillId="0" borderId="9" xfId="2" applyFont="1" applyBorder="1" applyAlignment="1">
      <alignment horizontal="right"/>
    </xf>
    <xf numFmtId="187" fontId="5" fillId="0" borderId="6" xfId="1" applyNumberFormat="1" applyFont="1" applyBorder="1" applyAlignment="1">
      <alignment horizontal="center"/>
    </xf>
    <xf numFmtId="0" fontId="5" fillId="0" borderId="11" xfId="2" applyFont="1" applyBorder="1"/>
    <xf numFmtId="0" fontId="5" fillId="0" borderId="12" xfId="2" applyFont="1" applyBorder="1" applyAlignment="1">
      <alignment horizontal="left" vertical="top"/>
    </xf>
    <xf numFmtId="0" fontId="5" fillId="0" borderId="11" xfId="2" applyFont="1" applyBorder="1" applyAlignment="1">
      <alignment horizontal="right"/>
    </xf>
    <xf numFmtId="0" fontId="5" fillId="0" borderId="13" xfId="2" applyFont="1" applyBorder="1" applyAlignment="1">
      <alignment horizontal="right"/>
    </xf>
    <xf numFmtId="0" fontId="5" fillId="0" borderId="12" xfId="2" applyFont="1" applyBorder="1" applyAlignment="1">
      <alignment horizontal="center"/>
    </xf>
    <xf numFmtId="187" fontId="5" fillId="0" borderId="10" xfId="1" applyNumberFormat="1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0" fontId="5" fillId="0" borderId="13" xfId="2" applyFont="1" applyBorder="1" applyAlignment="1">
      <alignment horizontal="left" vertical="top"/>
    </xf>
    <xf numFmtId="0" fontId="6" fillId="0" borderId="12" xfId="2" applyFont="1" applyBorder="1"/>
    <xf numFmtId="187" fontId="5" fillId="0" borderId="10" xfId="1" applyNumberFormat="1" applyFont="1" applyBorder="1"/>
    <xf numFmtId="0" fontId="6" fillId="0" borderId="13" xfId="2" applyFont="1" applyBorder="1"/>
    <xf numFmtId="0" fontId="6" fillId="0" borderId="11" xfId="2" applyFont="1" applyBorder="1"/>
    <xf numFmtId="0" fontId="6" fillId="0" borderId="12" xfId="2" applyFont="1" applyBorder="1" applyAlignment="1">
      <alignment horizontal="left" vertical="top"/>
    </xf>
    <xf numFmtId="0" fontId="6" fillId="0" borderId="11" xfId="2" applyFont="1" applyBorder="1" applyAlignment="1">
      <alignment horizontal="right"/>
    </xf>
    <xf numFmtId="188" fontId="6" fillId="0" borderId="13" xfId="2" applyNumberFormat="1" applyFont="1" applyBorder="1" applyAlignment="1">
      <alignment horizontal="right"/>
    </xf>
    <xf numFmtId="0" fontId="6" fillId="0" borderId="13" xfId="2" applyFont="1" applyBorder="1" applyAlignment="1">
      <alignment horizontal="right"/>
    </xf>
    <xf numFmtId="0" fontId="5" fillId="0" borderId="11" xfId="2" applyFont="1" applyFill="1" applyBorder="1" applyAlignment="1">
      <alignment vertical="top"/>
    </xf>
    <xf numFmtId="0" fontId="5" fillId="0" borderId="13" xfId="2" applyFont="1" applyFill="1" applyBorder="1" applyAlignment="1">
      <alignment horizontal="left" vertical="top"/>
    </xf>
    <xf numFmtId="0" fontId="6" fillId="0" borderId="11" xfId="2" applyFont="1" applyFill="1" applyBorder="1"/>
    <xf numFmtId="0" fontId="5" fillId="0" borderId="12" xfId="2" applyFont="1" applyFill="1" applyBorder="1" applyAlignment="1">
      <alignment horizontal="left" vertical="top"/>
    </xf>
    <xf numFmtId="0" fontId="5" fillId="0" borderId="11" xfId="2" applyFont="1" applyBorder="1" applyAlignment="1">
      <alignment vertical="top"/>
    </xf>
    <xf numFmtId="0" fontId="5" fillId="0" borderId="11" xfId="2" applyFont="1" applyBorder="1" applyAlignment="1">
      <alignment horizontal="left" vertical="top"/>
    </xf>
    <xf numFmtId="0" fontId="5" fillId="0" borderId="12" xfId="2" applyFont="1" applyBorder="1"/>
    <xf numFmtId="0" fontId="5" fillId="0" borderId="13" xfId="2" applyFont="1" applyBorder="1"/>
    <xf numFmtId="0" fontId="5" fillId="0" borderId="11" xfId="2" applyFont="1" applyBorder="1" applyAlignment="1">
      <alignment vertical="top" wrapText="1"/>
    </xf>
    <xf numFmtId="0" fontId="6" fillId="0" borderId="12" xfId="2" applyFont="1" applyBorder="1" applyAlignment="1">
      <alignment wrapText="1"/>
    </xf>
    <xf numFmtId="0" fontId="5" fillId="0" borderId="12" xfId="2" applyFont="1" applyBorder="1" applyAlignment="1">
      <alignment horizontal="left" wrapText="1"/>
    </xf>
    <xf numFmtId="0" fontId="6" fillId="0" borderId="11" xfId="2" applyFont="1" applyBorder="1" applyAlignment="1">
      <alignment horizontal="right" vertical="top"/>
    </xf>
    <xf numFmtId="0" fontId="6" fillId="0" borderId="13" xfId="2" applyFont="1" applyBorder="1" applyAlignment="1">
      <alignment horizontal="right" vertical="top"/>
    </xf>
    <xf numFmtId="0" fontId="6" fillId="0" borderId="12" xfId="2" applyFont="1" applyBorder="1" applyAlignment="1">
      <alignment vertical="top" wrapText="1"/>
    </xf>
    <xf numFmtId="187" fontId="5" fillId="0" borderId="10" xfId="1" applyNumberFormat="1" applyFont="1" applyBorder="1" applyAlignment="1">
      <alignment vertical="top"/>
    </xf>
    <xf numFmtId="0" fontId="6" fillId="0" borderId="13" xfId="2" applyFont="1" applyBorder="1" applyAlignment="1">
      <alignment vertical="top"/>
    </xf>
    <xf numFmtId="0" fontId="5" fillId="0" borderId="13" xfId="2" applyFont="1" applyBorder="1" applyAlignment="1">
      <alignment vertical="top"/>
    </xf>
    <xf numFmtId="0" fontId="6" fillId="0" borderId="12" xfId="2" applyFont="1" applyBorder="1" applyAlignment="1">
      <alignment vertical="top"/>
    </xf>
    <xf numFmtId="0" fontId="6" fillId="0" borderId="12" xfId="2" applyFont="1" applyBorder="1" applyAlignment="1">
      <alignment horizontal="left" vertical="top" wrapText="1"/>
    </xf>
    <xf numFmtId="0" fontId="6" fillId="0" borderId="13" xfId="2" applyFont="1" applyBorder="1" applyAlignment="1">
      <alignment horizontal="left" vertical="top"/>
    </xf>
    <xf numFmtId="0" fontId="6" fillId="0" borderId="11" xfId="2" applyFont="1" applyBorder="1" applyAlignment="1">
      <alignment vertical="top"/>
    </xf>
    <xf numFmtId="0" fontId="6" fillId="0" borderId="14" xfId="2" applyFont="1" applyBorder="1"/>
    <xf numFmtId="0" fontId="6" fillId="0" borderId="15" xfId="2" applyFont="1" applyBorder="1"/>
    <xf numFmtId="0" fontId="6" fillId="0" borderId="14" xfId="2" applyFont="1" applyBorder="1" applyAlignment="1">
      <alignment horizontal="right"/>
    </xf>
    <xf numFmtId="0" fontId="6" fillId="0" borderId="0" xfId="2" applyFont="1" applyBorder="1" applyAlignment="1">
      <alignment horizontal="right"/>
    </xf>
    <xf numFmtId="187" fontId="5" fillId="0" borderId="5" xfId="1" applyNumberFormat="1" applyFont="1" applyBorder="1"/>
    <xf numFmtId="0" fontId="6" fillId="0" borderId="0" xfId="2" applyFont="1"/>
    <xf numFmtId="0" fontId="4" fillId="0" borderId="14" xfId="2" applyFont="1" applyBorder="1"/>
    <xf numFmtId="0" fontId="4" fillId="0" borderId="15" xfId="2" applyFont="1" applyBorder="1"/>
    <xf numFmtId="0" fontId="4" fillId="0" borderId="14" xfId="2" applyFont="1" applyBorder="1" applyAlignment="1">
      <alignment horizontal="right"/>
    </xf>
    <xf numFmtId="187" fontId="3" fillId="0" borderId="5" xfId="1" applyNumberFormat="1" applyFont="1" applyBorder="1"/>
    <xf numFmtId="0" fontId="4" fillId="0" borderId="0" xfId="2" applyFont="1"/>
    <xf numFmtId="0" fontId="5" fillId="0" borderId="11" xfId="2" applyFont="1" applyFill="1" applyBorder="1" applyAlignment="1">
      <alignment horizontal="right" vertical="top"/>
    </xf>
    <xf numFmtId="0" fontId="5" fillId="0" borderId="13" xfId="2" applyFont="1" applyFill="1" applyBorder="1" applyAlignment="1">
      <alignment horizontal="right" vertical="top"/>
    </xf>
    <xf numFmtId="0" fontId="5" fillId="0" borderId="12" xfId="2" applyFont="1" applyFill="1" applyBorder="1" applyAlignment="1">
      <alignment vertical="top"/>
    </xf>
    <xf numFmtId="187" fontId="5" fillId="0" borderId="10" xfId="1" applyNumberFormat="1" applyFont="1" applyFill="1" applyBorder="1" applyAlignment="1">
      <alignment vertical="top"/>
    </xf>
    <xf numFmtId="0" fontId="5" fillId="0" borderId="13" xfId="2" applyFont="1" applyFill="1" applyBorder="1" applyAlignment="1">
      <alignment vertical="top"/>
    </xf>
    <xf numFmtId="0" fontId="6" fillId="0" borderId="17" xfId="2" applyFont="1" applyBorder="1"/>
    <xf numFmtId="0" fontId="6" fillId="0" borderId="18" xfId="2" applyFont="1" applyBorder="1"/>
    <xf numFmtId="0" fontId="6" fillId="0" borderId="17" xfId="2" applyFont="1" applyBorder="1" applyAlignment="1">
      <alignment horizontal="right"/>
    </xf>
    <xf numFmtId="0" fontId="6" fillId="0" borderId="19" xfId="2" applyFont="1" applyBorder="1" applyAlignment="1">
      <alignment horizontal="right"/>
    </xf>
    <xf numFmtId="187" fontId="5" fillId="0" borderId="16" xfId="1" applyNumberFormat="1" applyFont="1" applyBorder="1"/>
    <xf numFmtId="187" fontId="6" fillId="0" borderId="10" xfId="1" applyNumberFormat="1" applyFont="1" applyBorder="1"/>
    <xf numFmtId="0" fontId="6" fillId="0" borderId="22" xfId="2" applyFont="1" applyBorder="1"/>
    <xf numFmtId="0" fontId="5" fillId="0" borderId="17" xfId="2" applyFont="1" applyBorder="1"/>
    <xf numFmtId="0" fontId="5" fillId="0" borderId="18" xfId="2" applyFont="1" applyBorder="1" applyAlignment="1">
      <alignment horizontal="left" vertical="top"/>
    </xf>
    <xf numFmtId="0" fontId="6" fillId="0" borderId="18" xfId="2" applyFont="1" applyBorder="1" applyAlignment="1">
      <alignment horizontal="left" vertical="top"/>
    </xf>
    <xf numFmtId="0" fontId="6" fillId="0" borderId="19" xfId="2" applyFont="1" applyBorder="1"/>
    <xf numFmtId="0" fontId="6" fillId="0" borderId="0" xfId="2" applyFont="1" applyBorder="1"/>
    <xf numFmtId="0" fontId="5" fillId="0" borderId="0" xfId="2" applyFont="1" applyFill="1" applyAlignment="1">
      <alignment horizontal="center"/>
    </xf>
    <xf numFmtId="0" fontId="5" fillId="0" borderId="13" xfId="2" applyFont="1" applyBorder="1" applyAlignment="1">
      <alignment horizontal="left" wrapText="1"/>
    </xf>
    <xf numFmtId="0" fontId="5" fillId="0" borderId="19" xfId="2" applyFont="1" applyBorder="1"/>
    <xf numFmtId="0" fontId="6" fillId="0" borderId="13" xfId="2" applyFont="1" applyFill="1" applyBorder="1"/>
    <xf numFmtId="0" fontId="5" fillId="0" borderId="13" xfId="2" applyFont="1" applyBorder="1" applyAlignment="1">
      <alignment vertical="top" wrapText="1"/>
    </xf>
    <xf numFmtId="0" fontId="6" fillId="0" borderId="13" xfId="2" applyFont="1" applyBorder="1" applyAlignment="1"/>
    <xf numFmtId="187" fontId="5" fillId="0" borderId="20" xfId="1" applyNumberFormat="1" applyFont="1" applyFill="1" applyBorder="1" applyAlignment="1">
      <alignment vertical="top"/>
    </xf>
    <xf numFmtId="0" fontId="5" fillId="0" borderId="11" xfId="2" applyFont="1" applyBorder="1" applyAlignment="1">
      <alignment horizontal="left" wrapText="1"/>
    </xf>
    <xf numFmtId="0" fontId="5" fillId="0" borderId="11" xfId="2" applyFont="1" applyBorder="1" applyAlignment="1">
      <alignment horizontal="left" vertical="center" wrapText="1"/>
    </xf>
    <xf numFmtId="0" fontId="5" fillId="0" borderId="12" xfId="2" applyFont="1" applyFill="1" applyBorder="1" applyAlignment="1">
      <alignment horizontal="left" vertical="top" wrapText="1"/>
    </xf>
    <xf numFmtId="0" fontId="5" fillId="0" borderId="33" xfId="2" applyFont="1" applyBorder="1" applyAlignment="1">
      <alignment vertical="top"/>
    </xf>
    <xf numFmtId="0" fontId="5" fillId="0" borderId="34" xfId="2" applyFont="1" applyBorder="1" applyAlignment="1">
      <alignment horizontal="left" vertical="top" wrapText="1"/>
    </xf>
    <xf numFmtId="0" fontId="6" fillId="0" borderId="33" xfId="2" applyFont="1" applyBorder="1" applyAlignment="1">
      <alignment vertical="top"/>
    </xf>
    <xf numFmtId="0" fontId="6" fillId="0" borderId="28" xfId="2" applyFont="1" applyBorder="1" applyAlignment="1">
      <alignment vertical="top"/>
    </xf>
    <xf numFmtId="0" fontId="6" fillId="0" borderId="33" xfId="2" applyFont="1" applyBorder="1" applyAlignment="1">
      <alignment horizontal="right" vertical="top"/>
    </xf>
    <xf numFmtId="0" fontId="6" fillId="0" borderId="28" xfId="2" applyFont="1" applyBorder="1" applyAlignment="1">
      <alignment horizontal="right" vertical="top"/>
    </xf>
    <xf numFmtId="0" fontId="6" fillId="0" borderId="34" xfId="2" applyFont="1" applyBorder="1" applyAlignment="1">
      <alignment vertical="top"/>
    </xf>
    <xf numFmtId="187" fontId="5" fillId="0" borderId="29" xfId="1" applyNumberFormat="1" applyFont="1" applyBorder="1" applyAlignment="1">
      <alignment vertical="top"/>
    </xf>
    <xf numFmtId="0" fontId="6" fillId="0" borderId="12" xfId="3" applyFont="1" applyFill="1" applyBorder="1" applyAlignment="1">
      <alignment horizontal="left" vertical="top" wrapText="1"/>
    </xf>
    <xf numFmtId="0" fontId="6" fillId="0" borderId="12" xfId="3" applyFont="1" applyFill="1" applyBorder="1" applyAlignment="1">
      <alignment vertical="top" wrapText="1"/>
    </xf>
    <xf numFmtId="0" fontId="6" fillId="0" borderId="22" xfId="2" applyFont="1" applyFill="1" applyBorder="1"/>
    <xf numFmtId="0" fontId="9" fillId="0" borderId="15" xfId="2" applyFont="1" applyBorder="1" applyAlignment="1">
      <alignment horizontal="right"/>
    </xf>
    <xf numFmtId="0" fontId="5" fillId="0" borderId="4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189" fontId="6" fillId="0" borderId="13" xfId="2" applyNumberFormat="1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187" fontId="5" fillId="0" borderId="5" xfId="1" applyNumberFormat="1" applyFont="1" applyFill="1" applyBorder="1" applyAlignment="1">
      <alignment horizontal="center" vertical="top"/>
    </xf>
    <xf numFmtId="189" fontId="6" fillId="0" borderId="28" xfId="2" applyNumberFormat="1" applyFont="1" applyBorder="1" applyAlignment="1">
      <alignment horizontal="center" vertical="center"/>
    </xf>
    <xf numFmtId="189" fontId="6" fillId="0" borderId="19" xfId="2" applyNumberFormat="1" applyFont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 wrapText="1"/>
    </xf>
    <xf numFmtId="187" fontId="5" fillId="2" borderId="35" xfId="1" applyNumberFormat="1" applyFont="1" applyFill="1" applyBorder="1" applyAlignment="1">
      <alignment horizontal="center" vertical="top"/>
    </xf>
    <xf numFmtId="0" fontId="6" fillId="0" borderId="31" xfId="2" applyFont="1" applyBorder="1"/>
    <xf numFmtId="189" fontId="6" fillId="0" borderId="27" xfId="2" applyNumberFormat="1" applyFont="1" applyBorder="1" applyAlignment="1">
      <alignment horizontal="center" vertical="center"/>
    </xf>
    <xf numFmtId="189" fontId="6" fillId="0" borderId="23" xfId="2" applyNumberFormat="1" applyFont="1" applyBorder="1" applyAlignment="1">
      <alignment horizontal="center" vertical="center"/>
    </xf>
    <xf numFmtId="0" fontId="6" fillId="2" borderId="24" xfId="2" applyFont="1" applyFill="1" applyBorder="1"/>
    <xf numFmtId="0" fontId="6" fillId="2" borderId="26" xfId="2" applyFont="1" applyFill="1" applyBorder="1"/>
    <xf numFmtId="187" fontId="5" fillId="2" borderId="35" xfId="1" applyNumberFormat="1" applyFont="1" applyFill="1" applyBorder="1" applyAlignment="1">
      <alignment vertical="top"/>
    </xf>
    <xf numFmtId="189" fontId="6" fillId="2" borderId="25" xfId="2" applyNumberFormat="1" applyFont="1" applyFill="1" applyBorder="1" applyAlignment="1">
      <alignment horizontal="center" vertical="center"/>
    </xf>
    <xf numFmtId="0" fontId="6" fillId="0" borderId="21" xfId="2" applyFont="1" applyBorder="1"/>
    <xf numFmtId="0" fontId="6" fillId="0" borderId="23" xfId="2" applyFont="1" applyBorder="1"/>
    <xf numFmtId="0" fontId="5" fillId="0" borderId="21" xfId="2" applyFont="1" applyBorder="1" applyAlignment="1">
      <alignment vertical="top"/>
    </xf>
    <xf numFmtId="0" fontId="5" fillId="0" borderId="23" xfId="2" applyFont="1" applyBorder="1" applyAlignment="1">
      <alignment horizontal="left" vertical="top"/>
    </xf>
    <xf numFmtId="187" fontId="5" fillId="0" borderId="20" xfId="1" applyNumberFormat="1" applyFont="1" applyBorder="1"/>
    <xf numFmtId="0" fontId="6" fillId="0" borderId="17" xfId="2" applyFont="1" applyFill="1" applyBorder="1"/>
    <xf numFmtId="0" fontId="6" fillId="0" borderId="18" xfId="2" applyFont="1" applyFill="1" applyBorder="1" applyAlignment="1">
      <alignment horizontal="left" vertical="top"/>
    </xf>
    <xf numFmtId="0" fontId="6" fillId="0" borderId="22" xfId="2" applyFont="1" applyBorder="1" applyAlignment="1">
      <alignment horizontal="left" vertical="top"/>
    </xf>
    <xf numFmtId="0" fontId="6" fillId="0" borderId="21" xfId="2" applyFont="1" applyBorder="1" applyAlignment="1">
      <alignment horizontal="right"/>
    </xf>
    <xf numFmtId="188" fontId="6" fillId="0" borderId="23" xfId="2" applyNumberFormat="1" applyFont="1" applyBorder="1" applyAlignment="1">
      <alignment horizontal="right"/>
    </xf>
    <xf numFmtId="187" fontId="6" fillId="0" borderId="20" xfId="1" applyNumberFormat="1" applyFont="1" applyBorder="1"/>
    <xf numFmtId="188" fontId="6" fillId="0" borderId="19" xfId="2" applyNumberFormat="1" applyFont="1" applyBorder="1" applyAlignment="1">
      <alignment horizontal="right"/>
    </xf>
    <xf numFmtId="187" fontId="6" fillId="0" borderId="16" xfId="1" applyNumberFormat="1" applyFont="1" applyBorder="1"/>
    <xf numFmtId="0" fontId="5" fillId="0" borderId="21" xfId="2" applyFont="1" applyBorder="1" applyAlignment="1">
      <alignment horizontal="right"/>
    </xf>
    <xf numFmtId="189" fontId="6" fillId="0" borderId="11" xfId="2" applyNumberFormat="1" applyFont="1" applyBorder="1" applyAlignment="1">
      <alignment horizontal="center" vertical="center"/>
    </xf>
    <xf numFmtId="0" fontId="5" fillId="0" borderId="30" xfId="2" applyFont="1" applyBorder="1"/>
    <xf numFmtId="0" fontId="5" fillId="0" borderId="27" xfId="2" applyFont="1" applyBorder="1"/>
    <xf numFmtId="0" fontId="6" fillId="0" borderId="30" xfId="2" applyFont="1" applyBorder="1" applyAlignment="1">
      <alignment horizontal="right"/>
    </xf>
    <xf numFmtId="187" fontId="5" fillId="0" borderId="32" xfId="1" applyNumberFormat="1" applyFont="1" applyBorder="1"/>
    <xf numFmtId="191" fontId="6" fillId="0" borderId="11" xfId="2" applyNumberFormat="1" applyFont="1" applyBorder="1"/>
    <xf numFmtId="191" fontId="6" fillId="0" borderId="21" xfId="2" applyNumberFormat="1" applyFont="1" applyBorder="1"/>
    <xf numFmtId="0" fontId="10" fillId="0" borderId="0" xfId="2" applyFont="1" applyBorder="1" applyAlignment="1">
      <alignment vertical="center"/>
    </xf>
    <xf numFmtId="0" fontId="11" fillId="0" borderId="2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4" xfId="2" applyFont="1" applyBorder="1" applyAlignment="1">
      <alignment vertical="center"/>
    </xf>
    <xf numFmtId="0" fontId="11" fillId="0" borderId="4" xfId="2" applyFont="1" applyBorder="1" applyAlignment="1">
      <alignment horizontal="right" vertical="center"/>
    </xf>
    <xf numFmtId="0" fontId="11" fillId="0" borderId="3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9" xfId="2" applyFont="1" applyBorder="1" applyAlignment="1">
      <alignment vertical="center"/>
    </xf>
    <xf numFmtId="0" fontId="11" fillId="0" borderId="9" xfId="2" applyFont="1" applyBorder="1" applyAlignment="1">
      <alignment horizontal="right" vertical="center"/>
    </xf>
    <xf numFmtId="0" fontId="11" fillId="0" borderId="8" xfId="2" applyFont="1" applyBorder="1" applyAlignment="1">
      <alignment horizontal="center" vertical="center"/>
    </xf>
    <xf numFmtId="0" fontId="11" fillId="2" borderId="24" xfId="2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vertical="center"/>
    </xf>
    <xf numFmtId="0" fontId="12" fillId="2" borderId="25" xfId="2" applyFont="1" applyFill="1" applyBorder="1" applyAlignment="1">
      <alignment vertical="center"/>
    </xf>
    <xf numFmtId="0" fontId="12" fillId="2" borderId="25" xfId="2" applyFont="1" applyFill="1" applyBorder="1" applyAlignment="1">
      <alignment horizontal="left" vertical="center" wrapText="1"/>
    </xf>
    <xf numFmtId="0" fontId="12" fillId="2" borderId="25" xfId="2" applyFont="1" applyFill="1" applyBorder="1" applyAlignment="1">
      <alignment horizontal="left" vertical="center"/>
    </xf>
    <xf numFmtId="0" fontId="11" fillId="2" borderId="25" xfId="2" applyFont="1" applyFill="1" applyBorder="1" applyAlignment="1">
      <alignment horizontal="right" vertical="center"/>
    </xf>
    <xf numFmtId="0" fontId="11" fillId="2" borderId="26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0" fontId="13" fillId="0" borderId="23" xfId="2" applyFont="1" applyFill="1" applyBorder="1" applyAlignment="1">
      <alignment horizontal="left" vertical="center"/>
    </xf>
    <xf numFmtId="0" fontId="13" fillId="0" borderId="23" xfId="2" applyFont="1" applyFill="1" applyBorder="1" applyAlignment="1">
      <alignment horizontal="left" vertical="center" wrapText="1"/>
    </xf>
    <xf numFmtId="0" fontId="13" fillId="0" borderId="23" xfId="2" applyFont="1" applyFill="1" applyBorder="1" applyAlignment="1">
      <alignment vertical="center"/>
    </xf>
    <xf numFmtId="0" fontId="10" fillId="0" borderId="23" xfId="2" applyFont="1" applyFill="1" applyBorder="1" applyAlignment="1">
      <alignment horizontal="right" vertical="center"/>
    </xf>
    <xf numFmtId="0" fontId="10" fillId="0" borderId="2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0" fillId="0" borderId="13" xfId="2" applyFont="1" applyBorder="1" applyAlignment="1">
      <alignment horizontal="left" vertical="center" wrapText="1"/>
    </xf>
    <xf numFmtId="0" fontId="13" fillId="0" borderId="13" xfId="2" applyFont="1" applyFill="1" applyBorder="1" applyAlignment="1">
      <alignment horizontal="left" vertical="center"/>
    </xf>
    <xf numFmtId="0" fontId="10" fillId="0" borderId="13" xfId="2" applyFont="1" applyBorder="1" applyAlignment="1">
      <alignment vertical="center"/>
    </xf>
    <xf numFmtId="0" fontId="10" fillId="0" borderId="13" xfId="2" applyFont="1" applyBorder="1" applyAlignment="1">
      <alignment horizontal="left" vertical="center"/>
    </xf>
    <xf numFmtId="0" fontId="10" fillId="0" borderId="13" xfId="2" applyFont="1" applyBorder="1" applyAlignment="1">
      <alignment horizontal="right" vertical="center"/>
    </xf>
    <xf numFmtId="0" fontId="10" fillId="0" borderId="12" xfId="2" applyFont="1" applyBorder="1" applyAlignment="1">
      <alignment horizontal="center" vertical="center"/>
    </xf>
    <xf numFmtId="0" fontId="13" fillId="0" borderId="13" xfId="2" applyFont="1" applyBorder="1" applyAlignment="1">
      <alignment vertical="center"/>
    </xf>
    <xf numFmtId="0" fontId="13" fillId="0" borderId="13" xfId="2" applyFont="1" applyBorder="1" applyAlignment="1">
      <alignment horizontal="left" vertical="center"/>
    </xf>
    <xf numFmtId="0" fontId="13" fillId="0" borderId="11" xfId="2" applyFont="1" applyBorder="1" applyAlignment="1">
      <alignment vertical="center"/>
    </xf>
    <xf numFmtId="0" fontId="13" fillId="0" borderId="12" xfId="2" applyFont="1" applyBorder="1" applyAlignment="1">
      <alignment vertical="center"/>
    </xf>
    <xf numFmtId="188" fontId="13" fillId="0" borderId="13" xfId="2" applyNumberFormat="1" applyFont="1" applyBorder="1" applyAlignment="1">
      <alignment horizontal="right" vertical="center"/>
    </xf>
    <xf numFmtId="0" fontId="10" fillId="0" borderId="13" xfId="2" applyFont="1" applyFill="1" applyBorder="1" applyAlignment="1">
      <alignment vertical="center"/>
    </xf>
    <xf numFmtId="187" fontId="13" fillId="0" borderId="13" xfId="1" applyNumberFormat="1" applyFont="1" applyBorder="1" applyAlignment="1">
      <alignment vertical="center"/>
    </xf>
    <xf numFmtId="0" fontId="13" fillId="0" borderId="13" xfId="2" applyFont="1" applyFill="1" applyBorder="1" applyAlignment="1">
      <alignment vertical="center"/>
    </xf>
    <xf numFmtId="0" fontId="10" fillId="0" borderId="13" xfId="2" applyFont="1" applyFill="1" applyBorder="1" applyAlignment="1">
      <alignment horizontal="left" vertical="center"/>
    </xf>
    <xf numFmtId="0" fontId="13" fillId="0" borderId="13" xfId="2" applyFont="1" applyBorder="1" applyAlignment="1">
      <alignment horizontal="right" vertical="center"/>
    </xf>
    <xf numFmtId="0" fontId="10" fillId="0" borderId="11" xfId="2" applyFont="1" applyFill="1" applyBorder="1" applyAlignment="1">
      <alignment vertical="center"/>
    </xf>
    <xf numFmtId="191" fontId="13" fillId="0" borderId="13" xfId="2" applyNumberFormat="1" applyFont="1" applyFill="1" applyBorder="1" applyAlignment="1">
      <alignment vertical="center"/>
    </xf>
    <xf numFmtId="0" fontId="10" fillId="0" borderId="13" xfId="2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vertical="center"/>
    </xf>
    <xf numFmtId="0" fontId="13" fillId="0" borderId="21" xfId="2" applyFont="1" applyBorder="1" applyAlignment="1">
      <alignment vertical="center"/>
    </xf>
    <xf numFmtId="0" fontId="13" fillId="0" borderId="23" xfId="2" applyFont="1" applyBorder="1" applyAlignment="1">
      <alignment vertical="center"/>
    </xf>
    <xf numFmtId="191" fontId="13" fillId="0" borderId="23" xfId="2" applyNumberFormat="1" applyFont="1" applyBorder="1" applyAlignment="1">
      <alignment vertical="center"/>
    </xf>
    <xf numFmtId="0" fontId="13" fillId="0" borderId="23" xfId="2" applyFont="1" applyBorder="1" applyAlignment="1">
      <alignment horizontal="left" vertical="center"/>
    </xf>
    <xf numFmtId="0" fontId="10" fillId="0" borderId="23" xfId="2" applyFont="1" applyBorder="1" applyAlignment="1">
      <alignment vertical="center"/>
    </xf>
    <xf numFmtId="0" fontId="10" fillId="0" borderId="22" xfId="2" applyFont="1" applyBorder="1" applyAlignment="1">
      <alignment horizontal="left" vertical="center" wrapText="1"/>
    </xf>
    <xf numFmtId="0" fontId="11" fillId="2" borderId="24" xfId="2" applyFont="1" applyFill="1" applyBorder="1" applyAlignment="1">
      <alignment vertical="center"/>
    </xf>
    <xf numFmtId="0" fontId="12" fillId="2" borderId="25" xfId="2" applyFont="1" applyFill="1" applyBorder="1" applyAlignment="1">
      <alignment horizontal="right" vertical="center"/>
    </xf>
    <xf numFmtId="188" fontId="12" fillId="2" borderId="25" xfId="2" applyNumberFormat="1" applyFont="1" applyFill="1" applyBorder="1" applyAlignment="1">
      <alignment horizontal="right" vertical="center"/>
    </xf>
    <xf numFmtId="0" fontId="12" fillId="2" borderId="26" xfId="2" applyFont="1" applyFill="1" applyBorder="1" applyAlignment="1">
      <alignment vertical="center"/>
    </xf>
    <xf numFmtId="0" fontId="12" fillId="2" borderId="13" xfId="2" applyFont="1" applyFill="1" applyBorder="1" applyAlignment="1">
      <alignment vertical="center"/>
    </xf>
    <xf numFmtId="0" fontId="13" fillId="0" borderId="23" xfId="2" applyFont="1" applyBorder="1" applyAlignment="1">
      <alignment horizontal="right" vertical="center"/>
    </xf>
    <xf numFmtId="188" fontId="13" fillId="0" borderId="23" xfId="2" applyNumberFormat="1" applyFont="1" applyBorder="1" applyAlignment="1">
      <alignment horizontal="right" vertical="center"/>
    </xf>
    <xf numFmtId="0" fontId="13" fillId="0" borderId="22" xfId="2" applyFont="1" applyBorder="1" applyAlignment="1">
      <alignment vertical="center"/>
    </xf>
    <xf numFmtId="0" fontId="13" fillId="0" borderId="11" xfId="2" applyFont="1" applyFill="1" applyBorder="1" applyAlignment="1">
      <alignment vertical="center"/>
    </xf>
    <xf numFmtId="0" fontId="13" fillId="0" borderId="13" xfId="2" applyFont="1" applyFill="1" applyBorder="1" applyAlignment="1">
      <alignment horizontal="right" vertical="center"/>
    </xf>
    <xf numFmtId="0" fontId="13" fillId="0" borderId="12" xfId="2" applyFont="1" applyFill="1" applyBorder="1" applyAlignment="1">
      <alignment vertical="center"/>
    </xf>
    <xf numFmtId="0" fontId="13" fillId="0" borderId="30" xfId="2" applyFont="1" applyBorder="1" applyAlignment="1">
      <alignment vertical="center"/>
    </xf>
    <xf numFmtId="0" fontId="13" fillId="0" borderId="27" xfId="2" applyFont="1" applyBorder="1" applyAlignment="1">
      <alignment vertical="center"/>
    </xf>
    <xf numFmtId="0" fontId="10" fillId="0" borderId="27" xfId="2" applyFont="1" applyBorder="1" applyAlignment="1">
      <alignment vertical="center"/>
    </xf>
    <xf numFmtId="0" fontId="13" fillId="0" borderId="31" xfId="2" applyFont="1" applyBorder="1" applyAlignment="1">
      <alignment vertical="center"/>
    </xf>
    <xf numFmtId="0" fontId="13" fillId="0" borderId="12" xfId="2" applyFont="1" applyBorder="1" applyAlignment="1">
      <alignment horizontal="left" vertical="center" wrapText="1"/>
    </xf>
    <xf numFmtId="0" fontId="10" fillId="0" borderId="27" xfId="2" applyFont="1" applyBorder="1" applyAlignment="1">
      <alignment horizontal="left" vertical="center"/>
    </xf>
    <xf numFmtId="0" fontId="13" fillId="0" borderId="27" xfId="2" applyFont="1" applyBorder="1" applyAlignment="1">
      <alignment horizontal="right" vertical="center"/>
    </xf>
    <xf numFmtId="188" fontId="13" fillId="0" borderId="27" xfId="2" applyNumberFormat="1" applyFont="1" applyBorder="1" applyAlignment="1">
      <alignment horizontal="right" vertical="center"/>
    </xf>
    <xf numFmtId="0" fontId="13" fillId="0" borderId="0" xfId="2" applyFont="1" applyBorder="1" applyAlignment="1">
      <alignment vertical="center"/>
    </xf>
    <xf numFmtId="0" fontId="13" fillId="0" borderId="0" xfId="2" applyFont="1" applyBorder="1" applyAlignment="1">
      <alignment horizontal="right" vertical="center"/>
    </xf>
    <xf numFmtId="0" fontId="13" fillId="0" borderId="15" xfId="2" applyFont="1" applyBorder="1" applyAlignment="1">
      <alignment vertical="center"/>
    </xf>
    <xf numFmtId="187" fontId="10" fillId="0" borderId="5" xfId="1" applyNumberFormat="1" applyFont="1" applyBorder="1" applyAlignment="1">
      <alignment vertical="center"/>
    </xf>
    <xf numFmtId="0" fontId="13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2" borderId="25" xfId="2" applyFont="1" applyFill="1" applyBorder="1" applyAlignment="1">
      <alignment vertical="center"/>
    </xf>
    <xf numFmtId="0" fontId="13" fillId="2" borderId="25" xfId="2" applyFont="1" applyFill="1" applyBorder="1" applyAlignment="1">
      <alignment vertical="center"/>
    </xf>
    <xf numFmtId="0" fontId="13" fillId="2" borderId="25" xfId="2" applyFont="1" applyFill="1" applyBorder="1" applyAlignment="1">
      <alignment horizontal="left" vertical="center"/>
    </xf>
    <xf numFmtId="0" fontId="10" fillId="2" borderId="0" xfId="2" applyFont="1" applyFill="1" applyAlignment="1">
      <alignment horizontal="center" vertical="center"/>
    </xf>
    <xf numFmtId="187" fontId="13" fillId="0" borderId="12" xfId="1" applyNumberFormat="1" applyFont="1" applyBorder="1" applyAlignment="1">
      <alignment vertical="center"/>
    </xf>
    <xf numFmtId="0" fontId="10" fillId="2" borderId="24" xfId="2" applyFont="1" applyFill="1" applyBorder="1" applyAlignment="1">
      <alignment vertical="center"/>
    </xf>
    <xf numFmtId="0" fontId="13" fillId="2" borderId="25" xfId="2" applyFont="1" applyFill="1" applyBorder="1" applyAlignment="1">
      <alignment horizontal="right" vertical="center"/>
    </xf>
    <xf numFmtId="188" fontId="13" fillId="2" borderId="25" xfId="2" applyNumberFormat="1" applyFont="1" applyFill="1" applyBorder="1" applyAlignment="1">
      <alignment horizontal="right" vertical="center"/>
    </xf>
    <xf numFmtId="0" fontId="13" fillId="2" borderId="26" xfId="2" applyFont="1" applyFill="1" applyBorder="1" applyAlignment="1">
      <alignment vertical="center"/>
    </xf>
    <xf numFmtId="187" fontId="10" fillId="2" borderId="26" xfId="1" applyNumberFormat="1" applyFont="1" applyFill="1" applyBorder="1" applyAlignment="1">
      <alignment vertical="center"/>
    </xf>
    <xf numFmtId="0" fontId="13" fillId="2" borderId="13" xfId="2" applyFont="1" applyFill="1" applyBorder="1" applyAlignment="1">
      <alignment vertical="center"/>
    </xf>
    <xf numFmtId="187" fontId="13" fillId="0" borderId="31" xfId="1" applyNumberFormat="1" applyFont="1" applyBorder="1" applyAlignment="1">
      <alignment vertical="center"/>
    </xf>
    <xf numFmtId="0" fontId="10" fillId="2" borderId="25" xfId="2" applyFont="1" applyFill="1" applyBorder="1" applyAlignment="1">
      <alignment horizontal="left" vertical="center"/>
    </xf>
    <xf numFmtId="187" fontId="13" fillId="0" borderId="12" xfId="1" applyNumberFormat="1" applyFont="1" applyBorder="1" applyAlignment="1">
      <alignment horizontal="left" vertical="center" wrapText="1"/>
    </xf>
    <xf numFmtId="0" fontId="11" fillId="0" borderId="0" xfId="2" applyFont="1" applyBorder="1" applyAlignment="1">
      <alignment vertical="center"/>
    </xf>
    <xf numFmtId="187" fontId="11" fillId="2" borderId="26" xfId="2" applyNumberFormat="1" applyFont="1" applyFill="1" applyBorder="1" applyAlignment="1">
      <alignment horizontal="center" vertical="center"/>
    </xf>
    <xf numFmtId="187" fontId="11" fillId="2" borderId="26" xfId="1" applyNumberFormat="1" applyFont="1" applyFill="1" applyBorder="1" applyAlignment="1">
      <alignment vertical="center"/>
    </xf>
    <xf numFmtId="187" fontId="10" fillId="0" borderId="12" xfId="1" applyNumberFormat="1" applyFont="1" applyBorder="1" applyAlignment="1">
      <alignment vertical="center"/>
    </xf>
    <xf numFmtId="187" fontId="10" fillId="0" borderId="22" xfId="1" applyNumberFormat="1" applyFont="1" applyBorder="1" applyAlignment="1">
      <alignment vertical="center"/>
    </xf>
    <xf numFmtId="187" fontId="10" fillId="0" borderId="12" xfId="1" applyNumberFormat="1" applyFont="1" applyFill="1" applyBorder="1" applyAlignment="1">
      <alignment vertical="center"/>
    </xf>
    <xf numFmtId="187" fontId="10" fillId="0" borderId="22" xfId="1" applyNumberFormat="1" applyFont="1" applyFill="1" applyBorder="1" applyAlignment="1">
      <alignment horizontal="center" vertical="center"/>
    </xf>
    <xf numFmtId="187" fontId="10" fillId="0" borderId="12" xfId="1" applyNumberFormat="1" applyFont="1" applyBorder="1" applyAlignment="1">
      <alignment horizontal="center" vertical="center"/>
    </xf>
    <xf numFmtId="187" fontId="14" fillId="0" borderId="12" xfId="1" applyNumberFormat="1" applyFont="1" applyBorder="1" applyAlignment="1">
      <alignment vertical="center"/>
    </xf>
    <xf numFmtId="187" fontId="14" fillId="0" borderId="31" xfId="1" applyNumberFormat="1" applyFont="1" applyBorder="1" applyAlignment="1">
      <alignment vertical="center"/>
    </xf>
    <xf numFmtId="187" fontId="14" fillId="0" borderId="12" xfId="1" applyNumberFormat="1" applyFont="1" applyBorder="1" applyAlignment="1">
      <alignment horizontal="left" vertical="center" wrapText="1"/>
    </xf>
    <xf numFmtId="187" fontId="14" fillId="0" borderId="18" xfId="1" applyNumberFormat="1" applyFont="1" applyBorder="1" applyAlignment="1">
      <alignment vertical="center"/>
    </xf>
    <xf numFmtId="187" fontId="14" fillId="0" borderId="12" xfId="1" applyNumberFormat="1" applyFont="1" applyBorder="1" applyAlignment="1">
      <alignment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187" fontId="10" fillId="0" borderId="22" xfId="1" applyNumberFormat="1" applyFont="1" applyBorder="1" applyAlignment="1">
      <alignment horizontal="left" vertical="center" wrapText="1"/>
    </xf>
    <xf numFmtId="187" fontId="14" fillId="0" borderId="15" xfId="1" applyNumberFormat="1" applyFont="1" applyBorder="1" applyAlignment="1">
      <alignment vertical="center"/>
    </xf>
    <xf numFmtId="0" fontId="14" fillId="0" borderId="13" xfId="2" applyFont="1" applyBorder="1" applyAlignment="1">
      <alignment vertical="center"/>
    </xf>
    <xf numFmtId="0" fontId="14" fillId="0" borderId="13" xfId="2" applyFont="1" applyBorder="1" applyAlignment="1">
      <alignment horizontal="left" vertical="center"/>
    </xf>
    <xf numFmtId="187" fontId="15" fillId="0" borderId="22" xfId="1" applyNumberFormat="1" applyFont="1" applyFill="1" applyBorder="1" applyAlignment="1">
      <alignment horizontal="center" vertical="center"/>
    </xf>
    <xf numFmtId="0" fontId="14" fillId="0" borderId="11" xfId="2" applyFont="1" applyBorder="1" applyAlignment="1">
      <alignment vertical="center"/>
    </xf>
    <xf numFmtId="0" fontId="15" fillId="0" borderId="13" xfId="2" applyFont="1" applyBorder="1" applyAlignment="1">
      <alignment vertical="center"/>
    </xf>
    <xf numFmtId="0" fontId="15" fillId="0" borderId="13" xfId="2" applyFont="1" applyBorder="1" applyAlignment="1">
      <alignment horizontal="left" vertical="center"/>
    </xf>
    <xf numFmtId="0" fontId="14" fillId="0" borderId="13" xfId="2" applyFont="1" applyBorder="1" applyAlignment="1">
      <alignment horizontal="center" vertical="center"/>
    </xf>
    <xf numFmtId="0" fontId="14" fillId="0" borderId="12" xfId="2" applyFont="1" applyBorder="1" applyAlignment="1">
      <alignment vertical="center"/>
    </xf>
    <xf numFmtId="187" fontId="14" fillId="0" borderId="22" xfId="1" applyNumberFormat="1" applyFont="1" applyFill="1" applyBorder="1" applyAlignment="1">
      <alignment horizontal="center" vertical="center"/>
    </xf>
    <xf numFmtId="188" fontId="14" fillId="0" borderId="13" xfId="2" applyNumberFormat="1" applyFont="1" applyBorder="1" applyAlignment="1">
      <alignment horizontal="right" vertical="center"/>
    </xf>
    <xf numFmtId="0" fontId="15" fillId="0" borderId="13" xfId="2" applyFont="1" applyFill="1" applyBorder="1" applyAlignment="1">
      <alignment vertical="center"/>
    </xf>
    <xf numFmtId="0" fontId="14" fillId="0" borderId="13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left" vertical="center"/>
    </xf>
    <xf numFmtId="187" fontId="14" fillId="0" borderId="13" xfId="1" applyNumberFormat="1" applyFont="1" applyBorder="1" applyAlignment="1">
      <alignment vertical="center"/>
    </xf>
    <xf numFmtId="0" fontId="14" fillId="0" borderId="13" xfId="2" applyFont="1" applyFill="1" applyBorder="1" applyAlignment="1">
      <alignment vertical="center"/>
    </xf>
    <xf numFmtId="0" fontId="15" fillId="0" borderId="13" xfId="2" applyFont="1" applyFill="1" applyBorder="1" applyAlignment="1">
      <alignment horizontal="left" vertical="center"/>
    </xf>
    <xf numFmtId="0" fontId="14" fillId="0" borderId="13" xfId="2" applyFont="1" applyBorder="1" applyAlignment="1">
      <alignment horizontal="right" vertical="center"/>
    </xf>
    <xf numFmtId="191" fontId="14" fillId="0" borderId="13" xfId="2" applyNumberFormat="1" applyFont="1" applyBorder="1" applyAlignment="1">
      <alignment vertical="center"/>
    </xf>
    <xf numFmtId="188" fontId="14" fillId="0" borderId="13" xfId="2" applyNumberFormat="1" applyFont="1" applyBorder="1" applyAlignment="1">
      <alignment horizontal="left" vertical="center"/>
    </xf>
    <xf numFmtId="0" fontId="15" fillId="0" borderId="13" xfId="2" applyFont="1" applyBorder="1" applyAlignment="1">
      <alignment vertical="center" wrapText="1"/>
    </xf>
    <xf numFmtId="0" fontId="14" fillId="0" borderId="12" xfId="2" applyFont="1" applyBorder="1" applyAlignment="1">
      <alignment vertical="center" wrapText="1"/>
    </xf>
    <xf numFmtId="0" fontId="14" fillId="0" borderId="17" xfId="2" applyFont="1" applyBorder="1" applyAlignment="1">
      <alignment vertical="center"/>
    </xf>
    <xf numFmtId="0" fontId="14" fillId="0" borderId="19" xfId="2" applyFont="1" applyBorder="1" applyAlignment="1">
      <alignment vertical="center"/>
    </xf>
    <xf numFmtId="0" fontId="15" fillId="0" borderId="19" xfId="2" applyFont="1" applyBorder="1" applyAlignment="1">
      <alignment horizontal="left" vertical="center"/>
    </xf>
    <xf numFmtId="0" fontId="14" fillId="0" borderId="19" xfId="2" applyFont="1" applyBorder="1" applyAlignment="1">
      <alignment horizontal="right" vertical="center"/>
    </xf>
    <xf numFmtId="188" fontId="14" fillId="0" borderId="19" xfId="2" applyNumberFormat="1" applyFont="1" applyBorder="1" applyAlignment="1">
      <alignment vertical="center"/>
    </xf>
    <xf numFmtId="0" fontId="14" fillId="0" borderId="18" xfId="2" applyFont="1" applyBorder="1" applyAlignment="1">
      <alignment vertical="center"/>
    </xf>
    <xf numFmtId="0" fontId="14" fillId="0" borderId="13" xfId="2" applyFont="1" applyBorder="1" applyAlignment="1">
      <alignment horizontal="right"/>
    </xf>
    <xf numFmtId="0" fontId="14" fillId="0" borderId="13" xfId="2" applyFont="1" applyBorder="1"/>
    <xf numFmtId="0" fontId="14" fillId="0" borderId="30" xfId="2" applyFont="1" applyBorder="1" applyAlignment="1">
      <alignment vertical="center"/>
    </xf>
    <xf numFmtId="0" fontId="14" fillId="0" borderId="27" xfId="2" applyFont="1" applyBorder="1" applyAlignment="1">
      <alignment vertical="center"/>
    </xf>
    <xf numFmtId="0" fontId="15" fillId="0" borderId="27" xfId="2" applyFont="1" applyBorder="1" applyAlignment="1">
      <alignment vertical="center"/>
    </xf>
    <xf numFmtId="0" fontId="14" fillId="0" borderId="31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right"/>
    </xf>
    <xf numFmtId="0" fontId="14" fillId="0" borderId="0" xfId="2" applyFont="1" applyBorder="1"/>
    <xf numFmtId="0" fontId="14" fillId="0" borderId="0" xfId="2" applyFont="1" applyBorder="1" applyAlignment="1">
      <alignment horizontal="left" vertical="center"/>
    </xf>
    <xf numFmtId="0" fontId="14" fillId="0" borderId="15" xfId="2" applyFont="1" applyBorder="1" applyAlignment="1">
      <alignment vertical="center"/>
    </xf>
    <xf numFmtId="191" fontId="14" fillId="0" borderId="23" xfId="2" applyNumberFormat="1" applyFont="1" applyBorder="1" applyAlignment="1">
      <alignment vertical="center"/>
    </xf>
    <xf numFmtId="0" fontId="14" fillId="0" borderId="12" xfId="2" applyFont="1" applyBorder="1" applyAlignment="1">
      <alignment horizontal="left" vertical="center" wrapText="1"/>
    </xf>
    <xf numFmtId="0" fontId="15" fillId="0" borderId="12" xfId="2" applyFont="1" applyBorder="1" applyAlignment="1">
      <alignment vertical="center"/>
    </xf>
    <xf numFmtId="0" fontId="15" fillId="0" borderId="19" xfId="2" applyFont="1" applyBorder="1" applyAlignment="1">
      <alignment vertical="center"/>
    </xf>
    <xf numFmtId="188" fontId="14" fillId="0" borderId="19" xfId="2" applyNumberFormat="1" applyFont="1" applyBorder="1" applyAlignment="1">
      <alignment horizontal="left" vertical="center"/>
    </xf>
    <xf numFmtId="0" fontId="14" fillId="0" borderId="33" xfId="2" applyFont="1" applyBorder="1" applyAlignment="1">
      <alignment vertical="center"/>
    </xf>
    <xf numFmtId="0" fontId="14" fillId="0" borderId="28" xfId="2" applyFont="1" applyBorder="1" applyAlignment="1">
      <alignment vertical="center"/>
    </xf>
    <xf numFmtId="187" fontId="10" fillId="0" borderId="12" xfId="1" applyNumberFormat="1" applyFont="1" applyBorder="1" applyAlignment="1">
      <alignment horizontal="left" vertical="center" wrapText="1"/>
    </xf>
    <xf numFmtId="0" fontId="5" fillId="0" borderId="22" xfId="2" applyFont="1" applyBorder="1" applyAlignment="1">
      <alignment horizontal="left" vertical="top" wrapText="1"/>
    </xf>
    <xf numFmtId="0" fontId="5" fillId="0" borderId="14" xfId="2" applyFont="1" applyBorder="1" applyAlignment="1">
      <alignment horizontal="center" vertical="center"/>
    </xf>
    <xf numFmtId="0" fontId="5" fillId="0" borderId="13" xfId="2" applyFont="1" applyBorder="1" applyAlignment="1">
      <alignment horizontal="left"/>
    </xf>
    <xf numFmtId="0" fontId="5" fillId="0" borderId="12" xfId="2" applyFont="1" applyBorder="1" applyAlignment="1">
      <alignment horizontal="left" vertical="top" wrapText="1"/>
    </xf>
    <xf numFmtId="191" fontId="13" fillId="0" borderId="13" xfId="2" applyNumberFormat="1" applyFont="1" applyBorder="1" applyAlignment="1">
      <alignment vertical="center"/>
    </xf>
    <xf numFmtId="0" fontId="5" fillId="0" borderId="21" xfId="2" applyFont="1" applyBorder="1"/>
    <xf numFmtId="0" fontId="5" fillId="0" borderId="22" xfId="2" applyFont="1" applyBorder="1" applyAlignment="1">
      <alignment horizontal="left" vertical="top"/>
    </xf>
    <xf numFmtId="0" fontId="6" fillId="0" borderId="17" xfId="2" applyFont="1" applyBorder="1" applyAlignment="1">
      <alignment horizontal="right" vertical="top"/>
    </xf>
    <xf numFmtId="0" fontId="6" fillId="3" borderId="24" xfId="2" applyFont="1" applyFill="1" applyBorder="1"/>
    <xf numFmtId="0" fontId="6" fillId="3" borderId="25" xfId="2" applyFont="1" applyFill="1" applyBorder="1"/>
    <xf numFmtId="0" fontId="6" fillId="3" borderId="26" xfId="2" applyFont="1" applyFill="1" applyBorder="1"/>
    <xf numFmtId="0" fontId="6" fillId="3" borderId="24" xfId="2" applyFont="1" applyFill="1" applyBorder="1" applyAlignment="1">
      <alignment horizontal="right"/>
    </xf>
    <xf numFmtId="0" fontId="6" fillId="3" borderId="25" xfId="2" applyFont="1" applyFill="1" applyBorder="1" applyAlignment="1">
      <alignment horizontal="right"/>
    </xf>
    <xf numFmtId="0" fontId="5" fillId="3" borderId="26" xfId="2" applyFont="1" applyFill="1" applyBorder="1" applyAlignment="1">
      <alignment horizontal="center"/>
    </xf>
    <xf numFmtId="0" fontId="6" fillId="3" borderId="25" xfId="2" applyFont="1" applyFill="1" applyBorder="1" applyAlignment="1">
      <alignment horizontal="center" vertical="center"/>
    </xf>
    <xf numFmtId="187" fontId="5" fillId="3" borderId="35" xfId="1" applyNumberFormat="1" applyFont="1" applyFill="1" applyBorder="1"/>
    <xf numFmtId="0" fontId="5" fillId="0" borderId="18" xfId="2" applyFont="1" applyBorder="1"/>
    <xf numFmtId="0" fontId="6" fillId="0" borderId="3" xfId="2" applyFont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2" borderId="26" xfId="2" applyFont="1" applyFill="1" applyBorder="1" applyAlignment="1">
      <alignment horizontal="center"/>
    </xf>
    <xf numFmtId="0" fontId="6" fillId="0" borderId="22" xfId="2" applyFont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0" borderId="12" xfId="2" applyFont="1" applyFill="1" applyBorder="1" applyAlignment="1">
      <alignment vertical="top"/>
    </xf>
    <xf numFmtId="0" fontId="5" fillId="0" borderId="22" xfId="2" applyFont="1" applyBorder="1" applyAlignment="1">
      <alignment horizontal="left" vertical="top" wrapText="1"/>
    </xf>
    <xf numFmtId="0" fontId="5" fillId="0" borderId="12" xfId="2" applyFont="1" applyBorder="1" applyAlignment="1">
      <alignment horizontal="left" vertical="top" wrapText="1"/>
    </xf>
    <xf numFmtId="0" fontId="5" fillId="0" borderId="23" xfId="2" applyFont="1" applyBorder="1"/>
    <xf numFmtId="0" fontId="6" fillId="0" borderId="23" xfId="2" applyFont="1" applyBorder="1" applyAlignment="1">
      <alignment horizontal="right"/>
    </xf>
    <xf numFmtId="0" fontId="5" fillId="0" borderId="21" xfId="2" applyFont="1" applyBorder="1" applyAlignment="1">
      <alignment horizontal="left" wrapText="1"/>
    </xf>
    <xf numFmtId="0" fontId="6" fillId="0" borderId="23" xfId="2" applyFont="1" applyBorder="1" applyAlignment="1"/>
    <xf numFmtId="187" fontId="5" fillId="0" borderId="20" xfId="1" applyNumberFormat="1" applyFont="1" applyBorder="1" applyAlignment="1"/>
    <xf numFmtId="187" fontId="5" fillId="0" borderId="20" xfId="1" applyNumberFormat="1" applyFont="1" applyBorder="1" applyAlignment="1">
      <alignment vertical="top"/>
    </xf>
    <xf numFmtId="0" fontId="6" fillId="0" borderId="18" xfId="2" applyFont="1" applyBorder="1" applyAlignment="1">
      <alignment horizontal="left" vertical="top" wrapText="1"/>
    </xf>
    <xf numFmtId="0" fontId="15" fillId="0" borderId="23" xfId="2" applyFont="1" applyBorder="1" applyAlignment="1">
      <alignment vertical="center"/>
    </xf>
    <xf numFmtId="0" fontId="15" fillId="0" borderId="23" xfId="2" applyFont="1" applyBorder="1" applyAlignment="1">
      <alignment horizontal="left" vertical="center"/>
    </xf>
    <xf numFmtId="0" fontId="14" fillId="0" borderId="23" xfId="2" applyFont="1" applyBorder="1" applyAlignment="1">
      <alignment horizontal="right" vertical="center"/>
    </xf>
    <xf numFmtId="188" fontId="14" fillId="0" borderId="23" xfId="2" applyNumberFormat="1" applyFont="1" applyBorder="1" applyAlignment="1">
      <alignment horizontal="left" vertical="center"/>
    </xf>
    <xf numFmtId="0" fontId="14" fillId="0" borderId="22" xfId="2" applyFont="1" applyBorder="1" applyAlignment="1">
      <alignment vertical="center"/>
    </xf>
    <xf numFmtId="187" fontId="14" fillId="0" borderId="22" xfId="1" applyNumberFormat="1" applyFont="1" applyBorder="1" applyAlignment="1">
      <alignment vertical="center"/>
    </xf>
    <xf numFmtId="0" fontId="5" fillId="0" borderId="15" xfId="2" applyFont="1" applyBorder="1" applyAlignment="1">
      <alignment horizontal="center"/>
    </xf>
    <xf numFmtId="0" fontId="5" fillId="0" borderId="13" xfId="2" applyFont="1" applyBorder="1" applyAlignment="1">
      <alignment horizontal="left" vertical="top" wrapText="1"/>
    </xf>
    <xf numFmtId="0" fontId="5" fillId="0" borderId="12" xfId="2" applyFont="1" applyBorder="1" applyAlignment="1">
      <alignment horizontal="left" vertical="top" wrapText="1"/>
    </xf>
    <xf numFmtId="191" fontId="5" fillId="0" borderId="11" xfId="2" applyNumberFormat="1" applyFont="1" applyBorder="1"/>
    <xf numFmtId="0" fontId="6" fillId="0" borderId="13" xfId="2" applyFont="1" applyBorder="1" applyAlignment="1">
      <alignment horizontal="left"/>
    </xf>
    <xf numFmtId="0" fontId="5" fillId="0" borderId="12" xfId="2" applyFont="1" applyBorder="1" applyAlignment="1">
      <alignment vertical="top" wrapText="1"/>
    </xf>
    <xf numFmtId="0" fontId="5" fillId="0" borderId="22" xfId="2" applyFont="1" applyBorder="1" applyAlignment="1">
      <alignment horizontal="left" vertical="top" wrapText="1"/>
    </xf>
    <xf numFmtId="0" fontId="11" fillId="0" borderId="14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187" fontId="11" fillId="0" borderId="24" xfId="1" applyNumberFormat="1" applyFont="1" applyBorder="1" applyAlignment="1">
      <alignment horizontal="center" vertical="center"/>
    </xf>
    <xf numFmtId="187" fontId="11" fillId="0" borderId="25" xfId="1" applyNumberFormat="1" applyFont="1" applyBorder="1" applyAlignment="1">
      <alignment horizontal="center" vertical="center"/>
    </xf>
    <xf numFmtId="187" fontId="11" fillId="0" borderId="26" xfId="1" applyNumberFormat="1" applyFont="1" applyBorder="1" applyAlignment="1">
      <alignment horizontal="center" vertical="center"/>
    </xf>
    <xf numFmtId="187" fontId="11" fillId="0" borderId="1" xfId="1" applyNumberFormat="1" applyFont="1" applyBorder="1" applyAlignment="1">
      <alignment horizontal="center" vertical="center"/>
    </xf>
    <xf numFmtId="187" fontId="11" fillId="0" borderId="6" xfId="1" applyNumberFormat="1" applyFont="1" applyBorder="1" applyAlignment="1">
      <alignment horizontal="center" vertical="center"/>
    </xf>
    <xf numFmtId="0" fontId="10" fillId="2" borderId="24" xfId="2" applyFont="1" applyFill="1" applyBorder="1" applyAlignment="1">
      <alignment horizontal="center" vertical="center"/>
    </xf>
    <xf numFmtId="0" fontId="10" fillId="2" borderId="25" xfId="2" applyFont="1" applyFill="1" applyBorder="1" applyAlignment="1">
      <alignment horizontal="center" vertical="center"/>
    </xf>
    <xf numFmtId="0" fontId="10" fillId="2" borderId="26" xfId="2" applyFont="1" applyFill="1" applyBorder="1" applyAlignment="1">
      <alignment horizontal="center" vertical="center"/>
    </xf>
    <xf numFmtId="0" fontId="14" fillId="0" borderId="13" xfId="2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0" fontId="5" fillId="0" borderId="21" xfId="2" applyFont="1" applyFill="1" applyBorder="1" applyAlignment="1">
      <alignment horizontal="left" vertical="top" wrapText="1"/>
    </xf>
    <xf numFmtId="0" fontId="5" fillId="0" borderId="23" xfId="2" applyFont="1" applyFill="1" applyBorder="1" applyAlignment="1">
      <alignment horizontal="left" vertical="top" wrapText="1"/>
    </xf>
    <xf numFmtId="0" fontId="5" fillId="0" borderId="22" xfId="2" applyFont="1" applyFill="1" applyBorder="1" applyAlignment="1">
      <alignment horizontal="left" vertical="top" wrapText="1"/>
    </xf>
    <xf numFmtId="0" fontId="5" fillId="0" borderId="13" xfId="2" applyFont="1" applyBorder="1" applyAlignment="1">
      <alignment horizontal="left" vertical="top" wrapText="1"/>
    </xf>
    <xf numFmtId="0" fontId="5" fillId="0" borderId="12" xfId="2" applyFont="1" applyBorder="1" applyAlignment="1">
      <alignment horizontal="left" vertical="top" wrapText="1"/>
    </xf>
    <xf numFmtId="0" fontId="5" fillId="2" borderId="24" xfId="2" applyFont="1" applyFill="1" applyBorder="1" applyAlignment="1">
      <alignment horizontal="left" vertical="top" wrapText="1"/>
    </xf>
    <xf numFmtId="0" fontId="5" fillId="2" borderId="25" xfId="2" applyFont="1" applyFill="1" applyBorder="1" applyAlignment="1">
      <alignment horizontal="left" vertical="top" wrapText="1"/>
    </xf>
    <xf numFmtId="0" fontId="5" fillId="2" borderId="26" xfId="2" applyFont="1" applyFill="1" applyBorder="1" applyAlignment="1">
      <alignment horizontal="left" vertical="top" wrapText="1"/>
    </xf>
    <xf numFmtId="0" fontId="5" fillId="0" borderId="13" xfId="2" applyFont="1" applyBorder="1" applyAlignment="1">
      <alignment horizontal="left"/>
    </xf>
    <xf numFmtId="0" fontId="5" fillId="0" borderId="12" xfId="2" applyFont="1" applyBorder="1" applyAlignment="1">
      <alignment horizontal="left"/>
    </xf>
    <xf numFmtId="0" fontId="16" fillId="0" borderId="0" xfId="2" applyFont="1" applyBorder="1" applyAlignment="1">
      <alignment horizontal="center"/>
    </xf>
    <xf numFmtId="0" fontId="5" fillId="0" borderId="21" xfId="2" applyFont="1" applyBorder="1" applyAlignment="1">
      <alignment horizontal="left" vertical="top" wrapText="1"/>
    </xf>
    <xf numFmtId="0" fontId="5" fillId="0" borderId="23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0" fontId="5" fillId="2" borderId="24" xfId="2" applyFont="1" applyFill="1" applyBorder="1" applyAlignment="1">
      <alignment horizontal="left" vertical="center" wrapText="1"/>
    </xf>
    <xf numFmtId="0" fontId="5" fillId="2" borderId="25" xfId="2" applyFont="1" applyFill="1" applyBorder="1" applyAlignment="1">
      <alignment horizontal="left" vertical="center" wrapText="1"/>
    </xf>
    <xf numFmtId="0" fontId="5" fillId="2" borderId="26" xfId="2" applyFont="1" applyFill="1" applyBorder="1" applyAlignment="1">
      <alignment horizontal="left" vertical="center" wrapText="1"/>
    </xf>
    <xf numFmtId="0" fontId="5" fillId="0" borderId="21" xfId="2" applyFont="1" applyFill="1" applyBorder="1" applyAlignment="1">
      <alignment horizontal="left" vertical="center" wrapText="1"/>
    </xf>
    <xf numFmtId="0" fontId="5" fillId="0" borderId="23" xfId="2" applyFont="1" applyFill="1" applyBorder="1" applyAlignment="1">
      <alignment horizontal="left" vertical="center" wrapText="1"/>
    </xf>
    <xf numFmtId="0" fontId="5" fillId="0" borderId="22" xfId="2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23" xfId="2" applyFont="1" applyBorder="1" applyAlignment="1">
      <alignment horizontal="left"/>
    </xf>
    <xf numFmtId="0" fontId="5" fillId="0" borderId="22" xfId="2" applyFont="1" applyBorder="1" applyAlignment="1">
      <alignment horizontal="left"/>
    </xf>
    <xf numFmtId="0" fontId="5" fillId="0" borderId="5" xfId="2" applyFont="1" applyBorder="1" applyAlignment="1">
      <alignment horizontal="center"/>
    </xf>
    <xf numFmtId="0" fontId="6" fillId="0" borderId="18" xfId="3" applyFont="1" applyFill="1" applyBorder="1" applyAlignment="1">
      <alignment horizontal="left" vertical="top" wrapText="1"/>
    </xf>
    <xf numFmtId="0" fontId="6" fillId="0" borderId="21" xfId="2" applyFont="1" applyBorder="1" applyAlignment="1">
      <alignment vertical="top"/>
    </xf>
    <xf numFmtId="0" fontId="6" fillId="0" borderId="23" xfId="2" applyFont="1" applyBorder="1" applyAlignment="1">
      <alignment vertical="top"/>
    </xf>
    <xf numFmtId="0" fontId="5" fillId="0" borderId="23" xfId="2" applyFont="1" applyBorder="1" applyAlignment="1">
      <alignment vertical="top"/>
    </xf>
    <xf numFmtId="0" fontId="6" fillId="0" borderId="22" xfId="2" applyFont="1" applyBorder="1" applyAlignment="1">
      <alignment vertical="top"/>
    </xf>
    <xf numFmtId="0" fontId="6" fillId="0" borderId="21" xfId="2" applyFont="1" applyBorder="1" applyAlignment="1">
      <alignment horizontal="right" vertical="top"/>
    </xf>
  </cellXfs>
  <cellStyles count="27">
    <cellStyle name="Comma" xfId="1" builtinId="3"/>
    <cellStyle name="Comma 2" xfId="4"/>
    <cellStyle name="Comma 3" xfId="5"/>
    <cellStyle name="Comma 4" xfId="6"/>
    <cellStyle name="Comma 4 2" xfId="7"/>
    <cellStyle name="Comma 5" xfId="8"/>
    <cellStyle name="Comma 6" xfId="9"/>
    <cellStyle name="Comma 6 2" xfId="10"/>
    <cellStyle name="Comma 7" xfId="11"/>
    <cellStyle name="Comma 8" xfId="12"/>
    <cellStyle name="Comma 8 2" xfId="13"/>
    <cellStyle name="Normal" xfId="0" builtinId="0"/>
    <cellStyle name="Normal 2" xfId="2"/>
    <cellStyle name="Normal 2 2" xfId="14"/>
    <cellStyle name="Normal 3" xfId="15"/>
    <cellStyle name="Normal 4" xfId="3"/>
    <cellStyle name="Normal 5" xfId="16"/>
    <cellStyle name="Normal 6" xfId="17"/>
    <cellStyle name="Normal 6 2" xfId="18"/>
    <cellStyle name="Normal 7" xfId="19"/>
    <cellStyle name="เครื่องหมายจุลภาค 2" xfId="20"/>
    <cellStyle name="เครื่องหมายจุลภาค 3" xfId="21"/>
    <cellStyle name="เครื่องหมายจุลภาค 4" xfId="22"/>
    <cellStyle name="ปกติ 2" xfId="23"/>
    <cellStyle name="ปกติ 2 2" xfId="24"/>
    <cellStyle name="ปกติ 3" xfId="25"/>
    <cellStyle name="ปกติ 8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3650;&#3588;&#3619;&#3591;&#3585;&#3634;&#3619;)%20&#3649;&#3612;&#3609;&#3611;&#3599;&#3636;&#3610;&#3633;&#3605;&#3636;&#3591;&#3634;&#3609;&#3611;&#3619;&#3632;&#3592;&#3635;&#3611;&#3637;%202560%20%20.xlsx%20&#3649;&#3585;&#3657;&#3652;&#3586;4%208-11-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พันธกิจที่ 1"/>
      <sheetName val="พันธกิจที่ 2"/>
      <sheetName val="พันธกิจที่3"/>
      <sheetName val="พันธกิจที่4"/>
      <sheetName val="นิติการ"/>
      <sheetName val="Sheet1"/>
      <sheetName val="Sheet2"/>
    </sheetNames>
    <sheetDataSet>
      <sheetData sheetId="0">
        <row r="11">
          <cell r="E11">
            <v>99776640</v>
          </cell>
          <cell r="F11">
            <v>171558000</v>
          </cell>
          <cell r="G11">
            <v>33000</v>
          </cell>
          <cell r="H11">
            <v>265040</v>
          </cell>
          <cell r="I11">
            <v>0</v>
          </cell>
        </row>
        <row r="344">
          <cell r="E344">
            <v>39958870</v>
          </cell>
          <cell r="F344">
            <v>82016000</v>
          </cell>
          <cell r="G344">
            <v>162000</v>
          </cell>
          <cell r="H344">
            <v>46100</v>
          </cell>
          <cell r="I344">
            <v>60000</v>
          </cell>
        </row>
        <row r="492">
          <cell r="E492">
            <v>39526950</v>
          </cell>
          <cell r="F492">
            <v>85653000</v>
          </cell>
          <cell r="G492">
            <v>10000</v>
          </cell>
          <cell r="H492">
            <v>100000</v>
          </cell>
          <cell r="I492">
            <v>0</v>
          </cell>
        </row>
        <row r="591">
          <cell r="E591">
            <v>26426530</v>
          </cell>
          <cell r="F591">
            <v>62284000</v>
          </cell>
          <cell r="G591">
            <v>65000</v>
          </cell>
          <cell r="H591">
            <v>0</v>
          </cell>
          <cell r="I591">
            <v>0</v>
          </cell>
        </row>
        <row r="643">
          <cell r="E643">
            <v>6832660</v>
          </cell>
          <cell r="F643">
            <v>235536600</v>
          </cell>
          <cell r="G643">
            <v>65000</v>
          </cell>
          <cell r="H643">
            <v>0</v>
          </cell>
          <cell r="I643">
            <v>0</v>
          </cell>
        </row>
        <row r="647">
          <cell r="E647">
            <v>22790000</v>
          </cell>
          <cell r="F647">
            <v>64315000</v>
          </cell>
          <cell r="G647">
            <v>45000</v>
          </cell>
          <cell r="H647">
            <v>0</v>
          </cell>
          <cell r="I647">
            <v>0</v>
          </cell>
        </row>
        <row r="673">
          <cell r="E673">
            <v>50072750</v>
          </cell>
          <cell r="F673">
            <v>73490880</v>
          </cell>
          <cell r="G673">
            <v>228280</v>
          </cell>
          <cell r="H673">
            <v>0</v>
          </cell>
          <cell r="I673">
            <v>65000</v>
          </cell>
        </row>
        <row r="717">
          <cell r="G717">
            <v>0</v>
          </cell>
          <cell r="H717">
            <v>0</v>
          </cell>
          <cell r="I717">
            <v>0</v>
          </cell>
        </row>
        <row r="718">
          <cell r="E718">
            <v>16517350</v>
          </cell>
          <cell r="F718">
            <v>1000000</v>
          </cell>
          <cell r="G718">
            <v>0</v>
          </cell>
          <cell r="H718">
            <v>0</v>
          </cell>
          <cell r="I718">
            <v>0</v>
          </cell>
        </row>
        <row r="722">
          <cell r="E722">
            <v>15000000</v>
          </cell>
          <cell r="F722">
            <v>10260000</v>
          </cell>
          <cell r="G722">
            <v>30000</v>
          </cell>
          <cell r="H722">
            <v>0</v>
          </cell>
          <cell r="I722">
            <v>20000</v>
          </cell>
        </row>
        <row r="731">
          <cell r="E731">
            <v>15150000</v>
          </cell>
          <cell r="F731">
            <v>10325000</v>
          </cell>
          <cell r="G731">
            <v>45000</v>
          </cell>
          <cell r="H731">
            <v>0</v>
          </cell>
          <cell r="I731">
            <v>0</v>
          </cell>
        </row>
        <row r="750">
          <cell r="E750">
            <v>22679000</v>
          </cell>
          <cell r="F750">
            <v>60030000</v>
          </cell>
          <cell r="G750">
            <v>0</v>
          </cell>
          <cell r="H750">
            <v>0</v>
          </cell>
          <cell r="I750">
            <v>0</v>
          </cell>
        </row>
        <row r="768">
          <cell r="E768">
            <v>22500000</v>
          </cell>
          <cell r="F768">
            <v>60030000</v>
          </cell>
          <cell r="G768">
            <v>0</v>
          </cell>
          <cell r="H768">
            <v>0</v>
          </cell>
          <cell r="I768">
            <v>0</v>
          </cell>
        </row>
      </sheetData>
      <sheetData sheetId="1">
        <row r="11">
          <cell r="E11">
            <v>0</v>
          </cell>
          <cell r="F11">
            <v>540000</v>
          </cell>
          <cell r="G11">
            <v>0</v>
          </cell>
          <cell r="H11">
            <v>0</v>
          </cell>
          <cell r="I11">
            <v>0</v>
          </cell>
        </row>
        <row r="18">
          <cell r="E18">
            <v>1839300</v>
          </cell>
          <cell r="F18">
            <v>4360000</v>
          </cell>
          <cell r="G18">
            <v>0</v>
          </cell>
          <cell r="H18">
            <v>0</v>
          </cell>
          <cell r="I18">
            <v>0</v>
          </cell>
        </row>
        <row r="155">
          <cell r="E155">
            <v>0</v>
          </cell>
          <cell r="F155">
            <v>200000</v>
          </cell>
          <cell r="G155">
            <v>0</v>
          </cell>
          <cell r="H155">
            <v>0</v>
          </cell>
          <cell r="I155">
            <v>0</v>
          </cell>
        </row>
        <row r="156">
          <cell r="F156">
            <v>482000</v>
          </cell>
        </row>
        <row r="157">
          <cell r="E157">
            <v>0</v>
          </cell>
        </row>
        <row r="160">
          <cell r="E160">
            <v>0</v>
          </cell>
          <cell r="F160">
            <v>14000</v>
          </cell>
          <cell r="G160">
            <v>0</v>
          </cell>
          <cell r="H160">
            <v>0</v>
          </cell>
          <cell r="I160">
            <v>0</v>
          </cell>
        </row>
        <row r="161">
          <cell r="F161">
            <v>240000</v>
          </cell>
        </row>
        <row r="162">
          <cell r="E162">
            <v>0</v>
          </cell>
          <cell r="G162">
            <v>0</v>
          </cell>
          <cell r="H162">
            <v>0</v>
          </cell>
          <cell r="I162">
            <v>0</v>
          </cell>
        </row>
        <row r="167">
          <cell r="E167">
            <v>22527000</v>
          </cell>
          <cell r="F167">
            <v>60372000</v>
          </cell>
          <cell r="G167">
            <v>140000</v>
          </cell>
          <cell r="H167">
            <v>0</v>
          </cell>
          <cell r="I167">
            <v>0</v>
          </cell>
        </row>
      </sheetData>
      <sheetData sheetId="2">
        <row r="11">
          <cell r="E11">
            <v>40450670</v>
          </cell>
          <cell r="F11">
            <v>70688700</v>
          </cell>
          <cell r="G11">
            <v>42000</v>
          </cell>
          <cell r="H11">
            <v>0</v>
          </cell>
          <cell r="I11">
            <v>0</v>
          </cell>
        </row>
        <row r="117">
          <cell r="E117">
            <v>4649500</v>
          </cell>
          <cell r="F117">
            <v>50965300</v>
          </cell>
          <cell r="G117">
            <v>0</v>
          </cell>
          <cell r="H117">
            <v>0</v>
          </cell>
          <cell r="I117">
            <v>0</v>
          </cell>
        </row>
      </sheetData>
      <sheetData sheetId="3">
        <row r="12">
          <cell r="E12">
            <v>22510000</v>
          </cell>
          <cell r="F12">
            <v>71670000</v>
          </cell>
          <cell r="G12">
            <v>0</v>
          </cell>
          <cell r="H12">
            <v>0</v>
          </cell>
          <cell r="I12">
            <v>0</v>
          </cell>
        </row>
        <row r="17">
          <cell r="E17">
            <v>0</v>
          </cell>
          <cell r="F17">
            <v>213000</v>
          </cell>
          <cell r="G17">
            <v>0</v>
          </cell>
          <cell r="H17">
            <v>0</v>
          </cell>
          <cell r="I17">
            <v>0</v>
          </cell>
        </row>
        <row r="26">
          <cell r="E26">
            <v>72300</v>
          </cell>
          <cell r="F26">
            <v>4079200</v>
          </cell>
          <cell r="G26">
            <v>0</v>
          </cell>
          <cell r="H26">
            <v>85800</v>
          </cell>
          <cell r="I26">
            <v>24900</v>
          </cell>
        </row>
        <row r="161">
          <cell r="E161">
            <v>0</v>
          </cell>
          <cell r="F161">
            <v>230000</v>
          </cell>
          <cell r="G161">
            <v>0</v>
          </cell>
          <cell r="H161">
            <v>0</v>
          </cell>
          <cell r="I161">
            <v>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O125"/>
  <sheetViews>
    <sheetView view="pageBreakPreview" topLeftCell="A74" zoomScale="70" zoomScaleNormal="100" zoomScaleSheetLayoutView="70" workbookViewId="0">
      <selection activeCell="F80" sqref="F80"/>
    </sheetView>
  </sheetViews>
  <sheetFormatPr defaultRowHeight="23.25" x14ac:dyDescent="0.2"/>
  <cols>
    <col min="1" max="1" width="7.625" style="220" customWidth="1"/>
    <col min="2" max="2" width="15.875" style="220" customWidth="1"/>
    <col min="3" max="3" width="7.125" style="220" customWidth="1"/>
    <col min="4" max="4" width="8.5" style="220" customWidth="1"/>
    <col min="5" max="5" width="3.5" style="220" customWidth="1"/>
    <col min="6" max="6" width="7.625" style="220" customWidth="1"/>
    <col min="7" max="7" width="4.375" style="221" customWidth="1"/>
    <col min="8" max="9" width="21.375" style="221" customWidth="1"/>
    <col min="10" max="10" width="24.375" style="222" customWidth="1"/>
    <col min="11" max="13" width="13.625" style="222" customWidth="1"/>
    <col min="14" max="14" width="13.625" style="223" customWidth="1"/>
    <col min="15" max="15" width="11.125" style="224" bestFit="1" customWidth="1"/>
    <col min="16" max="16384" width="9" style="224"/>
  </cols>
  <sheetData>
    <row r="1" spans="1:14" s="147" customFormat="1" ht="36.75" customHeight="1" x14ac:dyDescent="0.2">
      <c r="A1" s="241"/>
      <c r="B1" s="241"/>
      <c r="C1" s="353" t="s">
        <v>267</v>
      </c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</row>
    <row r="2" spans="1:14" s="225" customFormat="1" ht="21" customHeight="1" x14ac:dyDescent="0.2">
      <c r="A2" s="148"/>
      <c r="B2" s="149"/>
      <c r="C2" s="149"/>
      <c r="D2" s="149"/>
      <c r="E2" s="150"/>
      <c r="F2" s="149"/>
      <c r="G2" s="151"/>
      <c r="H2" s="151"/>
      <c r="I2" s="151"/>
      <c r="J2" s="152"/>
      <c r="K2" s="355" t="s">
        <v>175</v>
      </c>
      <c r="L2" s="356"/>
      <c r="M2" s="356"/>
      <c r="N2" s="357"/>
    </row>
    <row r="3" spans="1:14" s="226" customFormat="1" ht="26.1" customHeight="1" x14ac:dyDescent="0.2">
      <c r="A3" s="352" t="s">
        <v>222</v>
      </c>
      <c r="B3" s="353"/>
      <c r="C3" s="353"/>
      <c r="D3" s="353"/>
      <c r="E3" s="353"/>
      <c r="F3" s="353"/>
      <c r="G3" s="353"/>
      <c r="H3" s="353"/>
      <c r="I3" s="353"/>
      <c r="J3" s="354"/>
      <c r="K3" s="153" t="s">
        <v>173</v>
      </c>
      <c r="L3" s="153" t="s">
        <v>173</v>
      </c>
      <c r="M3" s="153" t="s">
        <v>173</v>
      </c>
      <c r="N3" s="358" t="s">
        <v>155</v>
      </c>
    </row>
    <row r="4" spans="1:14" s="225" customFormat="1" ht="26.1" customHeight="1" x14ac:dyDescent="0.2">
      <c r="A4" s="254"/>
      <c r="B4" s="255"/>
      <c r="C4" s="154"/>
      <c r="D4" s="154"/>
      <c r="E4" s="155"/>
      <c r="F4" s="154"/>
      <c r="G4" s="156"/>
      <c r="H4" s="156"/>
      <c r="I4" s="156"/>
      <c r="J4" s="157"/>
      <c r="K4" s="157" t="s">
        <v>174</v>
      </c>
      <c r="L4" s="157" t="s">
        <v>154</v>
      </c>
      <c r="M4" s="157" t="s">
        <v>257</v>
      </c>
      <c r="N4" s="359"/>
    </row>
    <row r="5" spans="1:14" s="230" customFormat="1" ht="26.25" x14ac:dyDescent="0.2">
      <c r="A5" s="158" t="s">
        <v>156</v>
      </c>
      <c r="B5" s="159" t="s">
        <v>157</v>
      </c>
      <c r="C5" s="160"/>
      <c r="D5" s="161"/>
      <c r="E5" s="160"/>
      <c r="F5" s="162"/>
      <c r="G5" s="163"/>
      <c r="H5" s="163"/>
      <c r="I5" s="163"/>
      <c r="J5" s="164"/>
      <c r="K5" s="242">
        <f>SUM(K6)</f>
        <v>377230750</v>
      </c>
      <c r="L5" s="242">
        <f t="shared" ref="L5:N5" si="0">SUM(L6)</f>
        <v>916498480</v>
      </c>
      <c r="M5" s="242">
        <f t="shared" si="0"/>
        <v>1239420</v>
      </c>
      <c r="N5" s="242">
        <f t="shared" si="0"/>
        <v>1294968650</v>
      </c>
    </row>
    <row r="6" spans="1:14" s="172" customFormat="1" x14ac:dyDescent="0.2">
      <c r="A6" s="165"/>
      <c r="B6" s="166" t="s">
        <v>158</v>
      </c>
      <c r="C6" s="167" t="s">
        <v>159</v>
      </c>
      <c r="D6" s="168"/>
      <c r="E6" s="169"/>
      <c r="F6" s="167"/>
      <c r="G6" s="170"/>
      <c r="H6" s="170"/>
      <c r="I6" s="170"/>
      <c r="J6" s="171"/>
      <c r="K6" s="247">
        <f>SUM(K7,K42)</f>
        <v>377230750</v>
      </c>
      <c r="L6" s="247">
        <f t="shared" ref="L6:M6" si="1">SUM(L7,L42)</f>
        <v>916498480</v>
      </c>
      <c r="M6" s="247">
        <f t="shared" si="1"/>
        <v>1239420</v>
      </c>
      <c r="N6" s="247">
        <f>SUM(K6:M6)</f>
        <v>1294968650</v>
      </c>
    </row>
    <row r="7" spans="1:14" s="174" customFormat="1" x14ac:dyDescent="0.2">
      <c r="A7" s="173"/>
      <c r="C7" s="175" t="s">
        <v>160</v>
      </c>
      <c r="D7" s="176" t="s">
        <v>5</v>
      </c>
      <c r="E7" s="177"/>
      <c r="F7" s="178"/>
      <c r="G7" s="179"/>
      <c r="H7" s="179"/>
      <c r="I7" s="179"/>
      <c r="J7" s="180"/>
      <c r="K7" s="248">
        <f>SUM(K8,K25,K33)</f>
        <v>205688990</v>
      </c>
      <c r="L7" s="248">
        <f t="shared" ref="L7:N7" si="2">SUM(L8,L25,L33)</f>
        <v>401511000</v>
      </c>
      <c r="M7" s="248">
        <f t="shared" si="2"/>
        <v>741140</v>
      </c>
      <c r="N7" s="248">
        <f t="shared" si="2"/>
        <v>607941130</v>
      </c>
    </row>
    <row r="8" spans="1:14" s="174" customFormat="1" x14ac:dyDescent="0.2">
      <c r="A8" s="173"/>
      <c r="C8" s="175"/>
      <c r="D8" s="175" t="s">
        <v>161</v>
      </c>
      <c r="E8" s="181" t="s">
        <v>162</v>
      </c>
      <c r="F8" s="182"/>
      <c r="G8" s="179"/>
      <c r="H8" s="179"/>
      <c r="I8" s="179"/>
      <c r="J8" s="180"/>
      <c r="K8" s="248">
        <f>SUM(K9,K18)</f>
        <v>139735510</v>
      </c>
      <c r="L8" s="248">
        <f t="shared" ref="L8:N8" si="3">SUM(L9,L18)</f>
        <v>253574000</v>
      </c>
      <c r="M8" s="248">
        <f t="shared" si="3"/>
        <v>566140</v>
      </c>
      <c r="N8" s="248">
        <f t="shared" si="3"/>
        <v>393875650</v>
      </c>
    </row>
    <row r="9" spans="1:14" s="258" customFormat="1" x14ac:dyDescent="0.2">
      <c r="A9" s="261"/>
      <c r="C9" s="262"/>
      <c r="D9" s="262"/>
      <c r="E9" s="263"/>
      <c r="F9" s="263" t="s">
        <v>163</v>
      </c>
      <c r="G9" s="264" t="s">
        <v>7</v>
      </c>
      <c r="H9" s="259" t="s">
        <v>8</v>
      </c>
      <c r="I9" s="259"/>
      <c r="J9" s="265"/>
      <c r="K9" s="249">
        <f>SUM('[1]พันธกิจที่ 1'!$E$11)</f>
        <v>99776640</v>
      </c>
      <c r="L9" s="249">
        <f>SUM('[1]พันธกิจที่ 1'!$F$11)</f>
        <v>171558000</v>
      </c>
      <c r="M9" s="249">
        <f>SUM('[1]พันธกิจที่ 1'!$G$11:$I$11)</f>
        <v>298040</v>
      </c>
      <c r="N9" s="266">
        <f>SUM(K9:M9)</f>
        <v>271632680</v>
      </c>
    </row>
    <row r="10" spans="1:14" s="258" customFormat="1" hidden="1" x14ac:dyDescent="0.2">
      <c r="A10" s="261"/>
      <c r="C10" s="262"/>
      <c r="D10" s="262"/>
      <c r="F10" s="259"/>
      <c r="G10" s="264"/>
      <c r="H10" s="267">
        <v>1</v>
      </c>
      <c r="I10" s="267"/>
      <c r="J10" s="265" t="s">
        <v>9</v>
      </c>
      <c r="K10" s="249"/>
      <c r="L10" s="249"/>
      <c r="M10" s="249"/>
      <c r="N10" s="266">
        <f t="shared" ref="N10:N24" si="4">SUM(K10:M10)</f>
        <v>0</v>
      </c>
    </row>
    <row r="11" spans="1:14" s="258" customFormat="1" hidden="1" x14ac:dyDescent="0.2">
      <c r="A11" s="261"/>
      <c r="C11" s="262"/>
      <c r="D11" s="262"/>
      <c r="F11" s="259"/>
      <c r="G11" s="264"/>
      <c r="H11" s="267">
        <v>2</v>
      </c>
      <c r="I11" s="267"/>
      <c r="J11" s="265" t="s">
        <v>10</v>
      </c>
      <c r="K11" s="249"/>
      <c r="L11" s="249"/>
      <c r="M11" s="249"/>
      <c r="N11" s="266">
        <f t="shared" si="4"/>
        <v>0</v>
      </c>
    </row>
    <row r="12" spans="1:14" s="258" customFormat="1" hidden="1" x14ac:dyDescent="0.2">
      <c r="A12" s="261"/>
      <c r="C12" s="262"/>
      <c r="D12" s="262"/>
      <c r="F12" s="259"/>
      <c r="G12" s="264"/>
      <c r="H12" s="267">
        <v>3</v>
      </c>
      <c r="I12" s="267"/>
      <c r="J12" s="265" t="s">
        <v>11</v>
      </c>
      <c r="K12" s="249"/>
      <c r="L12" s="249"/>
      <c r="M12" s="249"/>
      <c r="N12" s="266">
        <f t="shared" si="4"/>
        <v>0</v>
      </c>
    </row>
    <row r="13" spans="1:14" s="258" customFormat="1" hidden="1" x14ac:dyDescent="0.2">
      <c r="A13" s="261"/>
      <c r="C13" s="262"/>
      <c r="D13" s="262"/>
      <c r="F13" s="259"/>
      <c r="G13" s="264"/>
      <c r="H13" s="267">
        <v>4</v>
      </c>
      <c r="I13" s="267"/>
      <c r="J13" s="265" t="s">
        <v>12</v>
      </c>
      <c r="K13" s="249"/>
      <c r="L13" s="249"/>
      <c r="M13" s="249"/>
      <c r="N13" s="266">
        <f t="shared" si="4"/>
        <v>0</v>
      </c>
    </row>
    <row r="14" spans="1:14" s="258" customFormat="1" hidden="1" x14ac:dyDescent="0.2">
      <c r="A14" s="261"/>
      <c r="C14" s="262"/>
      <c r="D14" s="262"/>
      <c r="F14" s="259"/>
      <c r="G14" s="264"/>
      <c r="H14" s="267">
        <v>5</v>
      </c>
      <c r="I14" s="267"/>
      <c r="J14" s="265" t="s">
        <v>13</v>
      </c>
      <c r="K14" s="249"/>
      <c r="L14" s="249"/>
      <c r="M14" s="249"/>
      <c r="N14" s="266">
        <f t="shared" si="4"/>
        <v>0</v>
      </c>
    </row>
    <row r="15" spans="1:14" s="258" customFormat="1" hidden="1" x14ac:dyDescent="0.2">
      <c r="A15" s="261"/>
      <c r="C15" s="262"/>
      <c r="D15" s="262"/>
      <c r="F15" s="259"/>
      <c r="G15" s="264"/>
      <c r="H15" s="267">
        <v>6</v>
      </c>
      <c r="I15" s="267"/>
      <c r="J15" s="265" t="s">
        <v>14</v>
      </c>
      <c r="K15" s="249"/>
      <c r="L15" s="249"/>
      <c r="M15" s="249"/>
      <c r="N15" s="266">
        <f t="shared" si="4"/>
        <v>0</v>
      </c>
    </row>
    <row r="16" spans="1:14" s="258" customFormat="1" hidden="1" x14ac:dyDescent="0.2">
      <c r="A16" s="261"/>
      <c r="C16" s="262"/>
      <c r="D16" s="262"/>
      <c r="F16" s="259"/>
      <c r="G16" s="264"/>
      <c r="H16" s="267">
        <v>7</v>
      </c>
      <c r="I16" s="267"/>
      <c r="J16" s="265" t="s">
        <v>15</v>
      </c>
      <c r="K16" s="249"/>
      <c r="L16" s="249"/>
      <c r="M16" s="249"/>
      <c r="N16" s="266">
        <f t="shared" si="4"/>
        <v>0</v>
      </c>
    </row>
    <row r="17" spans="1:15" s="258" customFormat="1" hidden="1" x14ac:dyDescent="0.2">
      <c r="A17" s="261"/>
      <c r="C17" s="262"/>
      <c r="D17" s="262"/>
      <c r="F17" s="259"/>
      <c r="G17" s="264"/>
      <c r="H17" s="267">
        <v>8</v>
      </c>
      <c r="I17" s="267"/>
      <c r="J17" s="265" t="s">
        <v>16</v>
      </c>
      <c r="K17" s="249"/>
      <c r="L17" s="249"/>
      <c r="M17" s="249"/>
      <c r="N17" s="266">
        <f t="shared" si="4"/>
        <v>0</v>
      </c>
    </row>
    <row r="18" spans="1:15" s="258" customFormat="1" x14ac:dyDescent="0.2">
      <c r="A18" s="261"/>
      <c r="E18" s="268"/>
      <c r="F18" s="263"/>
      <c r="G18" s="269" t="s">
        <v>20</v>
      </c>
      <c r="H18" s="270" t="s">
        <v>204</v>
      </c>
      <c r="I18" s="270"/>
      <c r="J18" s="265"/>
      <c r="K18" s="249">
        <f>SUM('[1]พันธกิจที่ 1'!$E$344)</f>
        <v>39958870</v>
      </c>
      <c r="L18" s="249">
        <f>SUM('[1]พันธกิจที่ 1'!$F$344)</f>
        <v>82016000</v>
      </c>
      <c r="M18" s="249">
        <f>SUM('[1]พันธกิจที่ 1'!$G$344:$I$344)</f>
        <v>268100</v>
      </c>
      <c r="N18" s="266">
        <f>SUM(K18:M18)</f>
        <v>122242970</v>
      </c>
      <c r="O18" s="271"/>
    </row>
    <row r="19" spans="1:15" s="258" customFormat="1" hidden="1" x14ac:dyDescent="0.2">
      <c r="A19" s="261"/>
      <c r="E19" s="272"/>
      <c r="F19" s="273"/>
      <c r="G19" s="274"/>
      <c r="H19" s="267">
        <v>1</v>
      </c>
      <c r="I19" s="267"/>
      <c r="J19" s="265" t="s">
        <v>21</v>
      </c>
      <c r="K19" s="249"/>
      <c r="L19" s="249"/>
      <c r="M19" s="249"/>
      <c r="N19" s="260">
        <f t="shared" si="4"/>
        <v>0</v>
      </c>
    </row>
    <row r="20" spans="1:15" s="258" customFormat="1" hidden="1" x14ac:dyDescent="0.2">
      <c r="A20" s="261"/>
      <c r="E20" s="272"/>
      <c r="F20" s="273"/>
      <c r="G20" s="274"/>
      <c r="H20" s="267">
        <v>2</v>
      </c>
      <c r="I20" s="267"/>
      <c r="J20" s="265" t="s">
        <v>22</v>
      </c>
      <c r="K20" s="249"/>
      <c r="L20" s="249"/>
      <c r="M20" s="249"/>
      <c r="N20" s="260">
        <f t="shared" si="4"/>
        <v>0</v>
      </c>
    </row>
    <row r="21" spans="1:15" s="258" customFormat="1" hidden="1" x14ac:dyDescent="0.2">
      <c r="A21" s="261"/>
      <c r="E21" s="272"/>
      <c r="F21" s="273"/>
      <c r="G21" s="274"/>
      <c r="H21" s="267">
        <v>3</v>
      </c>
      <c r="I21" s="267"/>
      <c r="J21" s="265" t="s">
        <v>23</v>
      </c>
      <c r="K21" s="249"/>
      <c r="L21" s="249"/>
      <c r="M21" s="249"/>
      <c r="N21" s="260">
        <f t="shared" si="4"/>
        <v>0</v>
      </c>
    </row>
    <row r="22" spans="1:15" s="258" customFormat="1" hidden="1" x14ac:dyDescent="0.2">
      <c r="A22" s="261"/>
      <c r="E22" s="272"/>
      <c r="F22" s="273"/>
      <c r="G22" s="274"/>
      <c r="H22" s="267">
        <v>4</v>
      </c>
      <c r="I22" s="267"/>
      <c r="J22" s="265" t="s">
        <v>24</v>
      </c>
      <c r="K22" s="249"/>
      <c r="L22" s="249"/>
      <c r="M22" s="249"/>
      <c r="N22" s="260">
        <f t="shared" si="4"/>
        <v>0</v>
      </c>
    </row>
    <row r="23" spans="1:15" s="258" customFormat="1" hidden="1" x14ac:dyDescent="0.2">
      <c r="A23" s="261"/>
      <c r="E23" s="272"/>
      <c r="F23" s="273"/>
      <c r="G23" s="274"/>
      <c r="H23" s="267">
        <v>5</v>
      </c>
      <c r="I23" s="267"/>
      <c r="J23" s="265" t="s">
        <v>25</v>
      </c>
      <c r="K23" s="249"/>
      <c r="L23" s="249"/>
      <c r="M23" s="249"/>
      <c r="N23" s="260">
        <f t="shared" si="4"/>
        <v>0</v>
      </c>
    </row>
    <row r="24" spans="1:15" s="258" customFormat="1" hidden="1" x14ac:dyDescent="0.2">
      <c r="A24" s="261"/>
      <c r="E24" s="272"/>
      <c r="F24" s="273"/>
      <c r="G24" s="274"/>
      <c r="H24" s="267">
        <v>6</v>
      </c>
      <c r="I24" s="267"/>
      <c r="J24" s="265" t="s">
        <v>26</v>
      </c>
      <c r="K24" s="249"/>
      <c r="L24" s="249"/>
      <c r="M24" s="249"/>
      <c r="N24" s="260">
        <f t="shared" si="4"/>
        <v>0</v>
      </c>
    </row>
    <row r="25" spans="1:15" s="181" customFormat="1" x14ac:dyDescent="0.2">
      <c r="A25" s="183"/>
      <c r="D25" s="175"/>
      <c r="E25" s="311">
        <v>1.2</v>
      </c>
      <c r="F25" s="182" t="s">
        <v>164</v>
      </c>
      <c r="G25" s="190"/>
      <c r="H25" s="190"/>
      <c r="I25" s="190"/>
      <c r="J25" s="184"/>
      <c r="K25" s="244">
        <f>SUM(K26)</f>
        <v>39526950</v>
      </c>
      <c r="L25" s="244">
        <f t="shared" ref="L25:M25" si="5">SUM(L26)</f>
        <v>85653000</v>
      </c>
      <c r="M25" s="244">
        <f t="shared" si="5"/>
        <v>110000</v>
      </c>
      <c r="N25" s="244">
        <f t="shared" ref="N25" si="6">SUM(N26)</f>
        <v>125289950</v>
      </c>
    </row>
    <row r="26" spans="1:15" s="258" customFormat="1" ht="21.75" customHeight="1" x14ac:dyDescent="0.2">
      <c r="A26" s="261"/>
      <c r="E26" s="275"/>
      <c r="F26" s="263" t="s">
        <v>163</v>
      </c>
      <c r="G26" s="258" t="s">
        <v>27</v>
      </c>
      <c r="H26" s="259" t="s">
        <v>205</v>
      </c>
      <c r="I26" s="259"/>
      <c r="J26" s="265"/>
      <c r="K26" s="249">
        <f>SUM('[1]พันธกิจที่ 1'!$E$492)</f>
        <v>39526950</v>
      </c>
      <c r="L26" s="249">
        <f>SUM('[1]พันธกิจที่ 1'!$F$492)</f>
        <v>85653000</v>
      </c>
      <c r="M26" s="249">
        <f>SUM('[1]พันธกิจที่ 1'!$G$492:$I$492)</f>
        <v>110000</v>
      </c>
      <c r="N26" s="249">
        <f>SUM(K26:M26)</f>
        <v>125289950</v>
      </c>
    </row>
    <row r="27" spans="1:15" s="258" customFormat="1" hidden="1" x14ac:dyDescent="0.2">
      <c r="A27" s="261"/>
      <c r="E27" s="262"/>
      <c r="F27" s="263"/>
      <c r="G27" s="274"/>
      <c r="H27" s="267">
        <v>1</v>
      </c>
      <c r="I27" s="267"/>
      <c r="J27" s="265" t="s">
        <v>28</v>
      </c>
      <c r="K27" s="249"/>
      <c r="L27" s="249"/>
      <c r="M27" s="249"/>
      <c r="N27" s="249"/>
      <c r="O27" s="265"/>
    </row>
    <row r="28" spans="1:15" s="258" customFormat="1" hidden="1" x14ac:dyDescent="0.2">
      <c r="A28" s="261"/>
      <c r="E28" s="262"/>
      <c r="F28" s="263"/>
      <c r="G28" s="274"/>
      <c r="H28" s="267">
        <v>2</v>
      </c>
      <c r="I28" s="267"/>
      <c r="J28" s="265" t="s">
        <v>29</v>
      </c>
      <c r="K28" s="249"/>
      <c r="L28" s="249"/>
      <c r="M28" s="249"/>
      <c r="N28" s="249"/>
      <c r="O28" s="265"/>
    </row>
    <row r="29" spans="1:15" s="258" customFormat="1" hidden="1" x14ac:dyDescent="0.2">
      <c r="A29" s="261"/>
      <c r="E29" s="262"/>
      <c r="F29" s="263"/>
      <c r="G29" s="274"/>
      <c r="H29" s="267">
        <v>3</v>
      </c>
      <c r="I29" s="267"/>
      <c r="J29" s="265" t="s">
        <v>30</v>
      </c>
      <c r="K29" s="249"/>
      <c r="L29" s="249"/>
      <c r="M29" s="249"/>
      <c r="N29" s="249"/>
    </row>
    <row r="30" spans="1:15" s="258" customFormat="1" hidden="1" x14ac:dyDescent="0.2">
      <c r="A30" s="261"/>
      <c r="E30" s="262"/>
      <c r="F30" s="263"/>
      <c r="G30" s="274"/>
      <c r="H30" s="267">
        <v>4</v>
      </c>
      <c r="I30" s="267"/>
      <c r="J30" s="265" t="s">
        <v>31</v>
      </c>
      <c r="K30" s="249"/>
      <c r="L30" s="249"/>
      <c r="M30" s="249"/>
      <c r="N30" s="249"/>
    </row>
    <row r="31" spans="1:15" s="258" customFormat="1" hidden="1" x14ac:dyDescent="0.2">
      <c r="A31" s="261"/>
      <c r="E31" s="262"/>
      <c r="F31" s="263"/>
      <c r="G31" s="274"/>
      <c r="H31" s="267">
        <v>5</v>
      </c>
      <c r="I31" s="267"/>
      <c r="J31" s="265" t="s">
        <v>32</v>
      </c>
      <c r="K31" s="249"/>
      <c r="L31" s="249"/>
      <c r="M31" s="249"/>
      <c r="N31" s="249"/>
    </row>
    <row r="32" spans="1:15" s="258" customFormat="1" hidden="1" x14ac:dyDescent="0.2">
      <c r="A32" s="261"/>
      <c r="E32" s="262"/>
      <c r="F32" s="263"/>
      <c r="G32" s="274"/>
      <c r="H32" s="267">
        <v>6</v>
      </c>
      <c r="I32" s="267"/>
      <c r="J32" s="265" t="s">
        <v>33</v>
      </c>
      <c r="K32" s="249"/>
      <c r="L32" s="249"/>
      <c r="M32" s="249"/>
      <c r="N32" s="249"/>
    </row>
    <row r="33" spans="1:15" s="181" customFormat="1" x14ac:dyDescent="0.2">
      <c r="A33" s="183"/>
      <c r="E33" s="311">
        <v>1.3</v>
      </c>
      <c r="F33" s="182" t="s">
        <v>165</v>
      </c>
      <c r="G33" s="190"/>
      <c r="H33" s="190"/>
      <c r="I33" s="190"/>
      <c r="J33" s="184"/>
      <c r="K33" s="245">
        <f>SUM(K34)</f>
        <v>26426530</v>
      </c>
      <c r="L33" s="245">
        <f t="shared" ref="L33:N33" si="7">SUM(L34)</f>
        <v>62284000</v>
      </c>
      <c r="M33" s="245">
        <f t="shared" si="7"/>
        <v>65000</v>
      </c>
      <c r="N33" s="245">
        <f t="shared" si="7"/>
        <v>88775530</v>
      </c>
    </row>
    <row r="34" spans="1:15" s="258" customFormat="1" x14ac:dyDescent="0.2">
      <c r="A34" s="261"/>
      <c r="E34" s="262"/>
      <c r="F34" s="263" t="s">
        <v>163</v>
      </c>
      <c r="G34" s="274" t="s">
        <v>166</v>
      </c>
      <c r="H34" s="276" t="s">
        <v>35</v>
      </c>
      <c r="I34" s="276"/>
      <c r="J34" s="265"/>
      <c r="K34" s="249">
        <f>SUM('[1]พันธกิจที่ 1'!$E$591)</f>
        <v>26426530</v>
      </c>
      <c r="L34" s="249">
        <f>SUM('[1]พันธกิจที่ 1'!$F$591)</f>
        <v>62284000</v>
      </c>
      <c r="M34" s="249">
        <f>SUM('[1]พันธกิจที่ 1'!$G$591:$I$591)</f>
        <v>65000</v>
      </c>
      <c r="N34" s="249">
        <f>SUM(K34:M34)</f>
        <v>88775530</v>
      </c>
    </row>
    <row r="35" spans="1:15" s="181" customFormat="1" hidden="1" x14ac:dyDescent="0.2">
      <c r="A35" s="183"/>
      <c r="E35" s="177"/>
      <c r="F35" s="178"/>
      <c r="G35" s="190"/>
      <c r="H35" s="185">
        <v>1</v>
      </c>
      <c r="I35" s="185"/>
      <c r="J35" s="184" t="s">
        <v>36</v>
      </c>
      <c r="K35" s="231"/>
      <c r="L35" s="231"/>
      <c r="M35" s="231"/>
      <c r="N35" s="231"/>
    </row>
    <row r="36" spans="1:15" s="181" customFormat="1" ht="22.5" hidden="1" customHeight="1" x14ac:dyDescent="0.2">
      <c r="A36" s="183"/>
      <c r="F36" s="182"/>
      <c r="G36" s="190"/>
      <c r="H36" s="185">
        <v>2</v>
      </c>
      <c r="I36" s="185"/>
      <c r="J36" s="184" t="s">
        <v>37</v>
      </c>
      <c r="K36" s="231"/>
      <c r="L36" s="231"/>
      <c r="M36" s="231"/>
      <c r="N36" s="231"/>
    </row>
    <row r="37" spans="1:15" s="181" customFormat="1" ht="22.5" hidden="1" customHeight="1" x14ac:dyDescent="0.2">
      <c r="A37" s="183"/>
      <c r="F37" s="182"/>
      <c r="G37" s="190"/>
      <c r="H37" s="185">
        <v>3</v>
      </c>
      <c r="I37" s="185"/>
      <c r="J37" s="184" t="s">
        <v>38</v>
      </c>
      <c r="K37" s="231"/>
      <c r="L37" s="231"/>
      <c r="M37" s="231"/>
      <c r="N37" s="231"/>
    </row>
    <row r="38" spans="1:15" s="181" customFormat="1" ht="22.5" hidden="1" customHeight="1" x14ac:dyDescent="0.2">
      <c r="A38" s="183"/>
      <c r="F38" s="182"/>
      <c r="G38" s="190"/>
      <c r="H38" s="185">
        <v>4</v>
      </c>
      <c r="I38" s="185"/>
      <c r="J38" s="184" t="s">
        <v>39</v>
      </c>
      <c r="K38" s="231"/>
      <c r="L38" s="231"/>
      <c r="M38" s="231"/>
      <c r="N38" s="231"/>
    </row>
    <row r="39" spans="1:15" s="181" customFormat="1" ht="22.5" hidden="1" customHeight="1" x14ac:dyDescent="0.2">
      <c r="A39" s="183"/>
      <c r="F39" s="182"/>
      <c r="G39" s="190"/>
      <c r="H39" s="185">
        <v>5</v>
      </c>
      <c r="I39" s="185"/>
      <c r="J39" s="184" t="s">
        <v>40</v>
      </c>
      <c r="K39" s="231"/>
      <c r="L39" s="231"/>
      <c r="M39" s="231"/>
      <c r="N39" s="231"/>
    </row>
    <row r="40" spans="1:15" s="181" customFormat="1" hidden="1" x14ac:dyDescent="0.2">
      <c r="A40" s="183"/>
      <c r="F40" s="182"/>
      <c r="G40" s="190"/>
      <c r="H40" s="185">
        <v>6</v>
      </c>
      <c r="I40" s="185"/>
      <c r="J40" s="184" t="s">
        <v>41</v>
      </c>
      <c r="K40" s="231"/>
      <c r="L40" s="231"/>
      <c r="M40" s="231"/>
      <c r="N40" s="231"/>
    </row>
    <row r="41" spans="1:15" s="181" customFormat="1" hidden="1" x14ac:dyDescent="0.2">
      <c r="A41" s="183"/>
      <c r="F41" s="182"/>
      <c r="G41" s="190"/>
      <c r="H41" s="185"/>
      <c r="I41" s="185"/>
      <c r="J41" s="184" t="s">
        <v>42</v>
      </c>
      <c r="K41" s="231"/>
      <c r="L41" s="231"/>
      <c r="M41" s="231"/>
      <c r="N41" s="231"/>
    </row>
    <row r="42" spans="1:15" s="181" customFormat="1" x14ac:dyDescent="0.2">
      <c r="A42" s="183"/>
      <c r="C42" s="177" t="s">
        <v>160</v>
      </c>
      <c r="D42" s="181" t="s">
        <v>176</v>
      </c>
      <c r="E42" s="177"/>
      <c r="F42" s="178"/>
      <c r="G42" s="190"/>
      <c r="H42" s="190"/>
      <c r="I42" s="190"/>
      <c r="J42" s="184"/>
      <c r="K42" s="244">
        <f>SUM(K43,K74)</f>
        <v>171541760</v>
      </c>
      <c r="L42" s="244">
        <f t="shared" ref="L42:N42" si="8">SUM(L43,L74)</f>
        <v>514987480</v>
      </c>
      <c r="M42" s="244">
        <f t="shared" si="8"/>
        <v>498280</v>
      </c>
      <c r="N42" s="244">
        <f t="shared" si="8"/>
        <v>687027520</v>
      </c>
    </row>
    <row r="43" spans="1:15" s="186" customFormat="1" x14ac:dyDescent="0.2">
      <c r="A43" s="191"/>
      <c r="D43" s="186" t="s">
        <v>161</v>
      </c>
      <c r="E43" s="192">
        <v>2.1</v>
      </c>
      <c r="F43" s="176" t="s">
        <v>142</v>
      </c>
      <c r="G43" s="193"/>
      <c r="H43" s="193"/>
      <c r="I43" s="193"/>
      <c r="J43" s="194"/>
      <c r="K43" s="246">
        <f>SUM(K44,K47,K54,K57,K59,K62,K69)</f>
        <v>126362760</v>
      </c>
      <c r="L43" s="246">
        <f t="shared" ref="L43:M43" si="9">SUM(L44,L47,L54,L57,L59,L62,L69)</f>
        <v>394927480</v>
      </c>
      <c r="M43" s="246">
        <f t="shared" si="9"/>
        <v>498280</v>
      </c>
      <c r="N43" s="246">
        <f>SUM(N44:N69)</f>
        <v>521788520</v>
      </c>
    </row>
    <row r="44" spans="1:15" s="258" customFormat="1" x14ac:dyDescent="0.2">
      <c r="A44" s="261"/>
      <c r="E44" s="277"/>
      <c r="F44" s="263" t="s">
        <v>163</v>
      </c>
      <c r="G44" s="274" t="s">
        <v>177</v>
      </c>
      <c r="H44" s="259" t="s">
        <v>43</v>
      </c>
      <c r="I44" s="259"/>
      <c r="J44" s="278"/>
      <c r="K44" s="253">
        <f>SUM('[1]พันธกิจที่ 1'!$E$643)</f>
        <v>6832660</v>
      </c>
      <c r="L44" s="253">
        <f>SUM('[1]พันธกิจที่ 1'!$F$643)</f>
        <v>235536600</v>
      </c>
      <c r="M44" s="253">
        <f>SUM('[1]พันธกิจที่ 1'!$G$643:$I$643)</f>
        <v>65000</v>
      </c>
      <c r="N44" s="249">
        <f>SUM(K44:M44)</f>
        <v>242434260</v>
      </c>
    </row>
    <row r="45" spans="1:15" s="258" customFormat="1" hidden="1" x14ac:dyDescent="0.2">
      <c r="A45" s="261"/>
      <c r="E45" s="262"/>
      <c r="F45" s="263"/>
      <c r="G45" s="274"/>
      <c r="H45" s="267">
        <v>1</v>
      </c>
      <c r="I45" s="267"/>
      <c r="J45" s="265" t="s">
        <v>44</v>
      </c>
      <c r="K45" s="249"/>
      <c r="L45" s="249"/>
      <c r="M45" s="249"/>
      <c r="N45" s="249">
        <f t="shared" ref="N45:N53" si="10">SUM(K45:M45)</f>
        <v>0</v>
      </c>
    </row>
    <row r="46" spans="1:15" s="258" customFormat="1" hidden="1" x14ac:dyDescent="0.2">
      <c r="A46" s="261"/>
      <c r="E46" s="262"/>
      <c r="F46" s="263"/>
      <c r="G46" s="274"/>
      <c r="H46" s="267">
        <v>2</v>
      </c>
      <c r="I46" s="267"/>
      <c r="J46" s="265" t="s">
        <v>45</v>
      </c>
      <c r="K46" s="249"/>
      <c r="L46" s="249"/>
      <c r="M46" s="249"/>
      <c r="N46" s="249">
        <f t="shared" si="10"/>
        <v>0</v>
      </c>
    </row>
    <row r="47" spans="1:15" s="258" customFormat="1" x14ac:dyDescent="0.2">
      <c r="A47" s="261"/>
      <c r="E47" s="262"/>
      <c r="F47" s="263"/>
      <c r="G47" s="274" t="s">
        <v>178</v>
      </c>
      <c r="H47" s="276" t="s">
        <v>46</v>
      </c>
      <c r="I47" s="276"/>
      <c r="J47" s="265"/>
      <c r="K47" s="249">
        <f>SUM('[1]พันธกิจที่ 1'!$E$647)</f>
        <v>22790000</v>
      </c>
      <c r="L47" s="249">
        <f>SUM('[1]พันธกิจที่ 1'!$F$647)</f>
        <v>64315000</v>
      </c>
      <c r="M47" s="249">
        <f>SUM('[1]พันธกิจที่ 1'!$G$647:$I$647)</f>
        <v>45000</v>
      </c>
      <c r="N47" s="249">
        <f>SUM(K47:M47)</f>
        <v>87150000</v>
      </c>
      <c r="O47" s="271"/>
    </row>
    <row r="48" spans="1:15" s="258" customFormat="1" hidden="1" x14ac:dyDescent="0.2">
      <c r="A48" s="261"/>
      <c r="E48" s="262"/>
      <c r="F48" s="263"/>
      <c r="G48" s="274"/>
      <c r="H48" s="267">
        <v>1</v>
      </c>
      <c r="I48" s="267"/>
      <c r="J48" s="265" t="s">
        <v>47</v>
      </c>
      <c r="K48" s="249"/>
      <c r="L48" s="249"/>
      <c r="M48" s="249"/>
      <c r="N48" s="249">
        <f t="shared" si="10"/>
        <v>0</v>
      </c>
    </row>
    <row r="49" spans="1:15" s="258" customFormat="1" hidden="1" x14ac:dyDescent="0.2">
      <c r="A49" s="261"/>
      <c r="E49" s="262"/>
      <c r="F49" s="263"/>
      <c r="G49" s="274"/>
      <c r="H49" s="267">
        <v>2</v>
      </c>
      <c r="I49" s="267"/>
      <c r="J49" s="265" t="s">
        <v>48</v>
      </c>
      <c r="K49" s="249"/>
      <c r="L49" s="249"/>
      <c r="M49" s="249"/>
      <c r="N49" s="249">
        <f t="shared" si="10"/>
        <v>0</v>
      </c>
    </row>
    <row r="50" spans="1:15" s="258" customFormat="1" hidden="1" x14ac:dyDescent="0.2">
      <c r="A50" s="261"/>
      <c r="E50" s="262"/>
      <c r="F50" s="263"/>
      <c r="G50" s="274"/>
      <c r="H50" s="267">
        <v>3</v>
      </c>
      <c r="I50" s="267"/>
      <c r="J50" s="265" t="s">
        <v>49</v>
      </c>
      <c r="K50" s="249"/>
      <c r="L50" s="249"/>
      <c r="M50" s="249"/>
      <c r="N50" s="249">
        <f t="shared" si="10"/>
        <v>0</v>
      </c>
    </row>
    <row r="51" spans="1:15" s="258" customFormat="1" ht="22.5" hidden="1" x14ac:dyDescent="0.2">
      <c r="A51" s="261"/>
      <c r="F51" s="259"/>
      <c r="G51" s="274"/>
      <c r="H51" s="267">
        <v>4</v>
      </c>
      <c r="I51" s="267"/>
      <c r="J51" s="265" t="s">
        <v>50</v>
      </c>
      <c r="K51" s="249"/>
      <c r="L51" s="249"/>
      <c r="M51" s="249"/>
      <c r="N51" s="249">
        <f t="shared" si="10"/>
        <v>0</v>
      </c>
    </row>
    <row r="52" spans="1:15" s="258" customFormat="1" ht="22.5" hidden="1" x14ac:dyDescent="0.2">
      <c r="A52" s="261"/>
      <c r="F52" s="259"/>
      <c r="G52" s="274"/>
      <c r="H52" s="267">
        <v>5</v>
      </c>
      <c r="I52" s="267"/>
      <c r="J52" s="265" t="s">
        <v>51</v>
      </c>
      <c r="K52" s="249"/>
      <c r="L52" s="249"/>
      <c r="M52" s="249"/>
      <c r="N52" s="249">
        <f t="shared" si="10"/>
        <v>0</v>
      </c>
    </row>
    <row r="53" spans="1:15" s="258" customFormat="1" ht="22.5" hidden="1" x14ac:dyDescent="0.2">
      <c r="A53" s="261"/>
      <c r="F53" s="259"/>
      <c r="G53" s="274"/>
      <c r="H53" s="267">
        <v>6</v>
      </c>
      <c r="I53" s="267"/>
      <c r="J53" s="265" t="s">
        <v>52</v>
      </c>
      <c r="K53" s="249"/>
      <c r="L53" s="249"/>
      <c r="M53" s="249"/>
      <c r="N53" s="249">
        <f t="shared" si="10"/>
        <v>0</v>
      </c>
    </row>
    <row r="54" spans="1:15" s="258" customFormat="1" x14ac:dyDescent="0.2">
      <c r="A54" s="261"/>
      <c r="F54" s="263"/>
      <c r="G54" s="274" t="s">
        <v>179</v>
      </c>
      <c r="H54" s="259" t="s">
        <v>254</v>
      </c>
      <c r="I54" s="259"/>
      <c r="J54" s="265"/>
      <c r="K54" s="249">
        <f>SUM('[1]พันธกิจที่ 1'!$E$673)</f>
        <v>50072750</v>
      </c>
      <c r="L54" s="249">
        <f>SUM('[1]พันธกิจที่ 1'!$F$673)</f>
        <v>73490880</v>
      </c>
      <c r="M54" s="249">
        <f>SUM('[1]พันธกิจที่ 1'!$G$673:$I$673)</f>
        <v>293280</v>
      </c>
      <c r="N54" s="249">
        <f>SUM(K54:M54)</f>
        <v>123856910</v>
      </c>
    </row>
    <row r="55" spans="1:15" s="258" customFormat="1" ht="22.5" hidden="1" x14ac:dyDescent="0.2">
      <c r="A55" s="261"/>
      <c r="F55" s="259"/>
      <c r="G55" s="274"/>
      <c r="H55" s="267">
        <v>1</v>
      </c>
      <c r="I55" s="267"/>
      <c r="J55" s="265" t="s">
        <v>53</v>
      </c>
      <c r="K55" s="249"/>
      <c r="L55" s="249"/>
      <c r="M55" s="249"/>
      <c r="N55" s="249">
        <f t="shared" ref="N55:N69" si="11">SUM(K55:M55)</f>
        <v>0</v>
      </c>
    </row>
    <row r="56" spans="1:15" s="258" customFormat="1" ht="22.5" hidden="1" x14ac:dyDescent="0.2">
      <c r="A56" s="261"/>
      <c r="F56" s="259"/>
      <c r="G56" s="274"/>
      <c r="H56" s="267">
        <v>2</v>
      </c>
      <c r="I56" s="267"/>
      <c r="J56" s="265" t="s">
        <v>54</v>
      </c>
      <c r="K56" s="249"/>
      <c r="L56" s="249"/>
      <c r="M56" s="249"/>
      <c r="N56" s="249">
        <f t="shared" si="11"/>
        <v>0</v>
      </c>
    </row>
    <row r="57" spans="1:15" s="258" customFormat="1" x14ac:dyDescent="0.2">
      <c r="A57" s="261"/>
      <c r="E57" s="262"/>
      <c r="F57" s="263"/>
      <c r="G57" s="274" t="s">
        <v>180</v>
      </c>
      <c r="H57" s="259" t="s">
        <v>55</v>
      </c>
      <c r="I57" s="259"/>
      <c r="J57" s="265"/>
      <c r="K57" s="249">
        <v>0</v>
      </c>
      <c r="L57" s="249">
        <v>0</v>
      </c>
      <c r="M57" s="249">
        <f>SUM('[1]พันธกิจที่ 1'!$G$717:$I$717)</f>
        <v>0</v>
      </c>
      <c r="N57" s="249">
        <f t="shared" si="11"/>
        <v>0</v>
      </c>
      <c r="O57" s="271"/>
    </row>
    <row r="58" spans="1:15" s="258" customFormat="1" hidden="1" x14ac:dyDescent="0.2">
      <c r="A58" s="261"/>
      <c r="E58" s="262"/>
      <c r="F58" s="263"/>
      <c r="G58" s="274"/>
      <c r="H58" s="276">
        <v>1</v>
      </c>
      <c r="I58" s="276"/>
      <c r="J58" s="265" t="s">
        <v>56</v>
      </c>
      <c r="K58" s="249"/>
      <c r="L58" s="249"/>
      <c r="M58" s="249"/>
      <c r="N58" s="249">
        <f t="shared" si="11"/>
        <v>0</v>
      </c>
    </row>
    <row r="59" spans="1:15" s="258" customFormat="1" x14ac:dyDescent="0.2">
      <c r="A59" s="261"/>
      <c r="E59" s="262"/>
      <c r="F59" s="263"/>
      <c r="G59" s="274" t="s">
        <v>181</v>
      </c>
      <c r="H59" s="259" t="s">
        <v>57</v>
      </c>
      <c r="I59" s="259"/>
      <c r="J59" s="265"/>
      <c r="K59" s="249">
        <f>SUM('[1]พันธกิจที่ 1'!$E$718)</f>
        <v>16517350</v>
      </c>
      <c r="L59" s="249">
        <f>SUM('[1]พันธกิจที่ 1'!$F$718)</f>
        <v>1000000</v>
      </c>
      <c r="M59" s="249">
        <f>SUM('[1]พันธกิจที่ 1'!$G$718:$I$718)</f>
        <v>0</v>
      </c>
      <c r="N59" s="249">
        <f t="shared" si="11"/>
        <v>17517350</v>
      </c>
      <c r="O59" s="271"/>
    </row>
    <row r="60" spans="1:15" s="258" customFormat="1" hidden="1" x14ac:dyDescent="0.2">
      <c r="A60" s="261"/>
      <c r="E60" s="262"/>
      <c r="F60" s="263"/>
      <c r="G60" s="274"/>
      <c r="H60" s="276">
        <v>1</v>
      </c>
      <c r="I60" s="276"/>
      <c r="J60" s="265" t="s">
        <v>58</v>
      </c>
      <c r="K60" s="249"/>
      <c r="L60" s="249"/>
      <c r="M60" s="249"/>
      <c r="N60" s="249">
        <f t="shared" si="11"/>
        <v>0</v>
      </c>
    </row>
    <row r="61" spans="1:15" s="258" customFormat="1" hidden="1" x14ac:dyDescent="0.2">
      <c r="A61" s="261"/>
      <c r="E61" s="262"/>
      <c r="F61" s="263"/>
      <c r="G61" s="274"/>
      <c r="H61" s="276">
        <v>2</v>
      </c>
      <c r="I61" s="276"/>
      <c r="J61" s="265" t="s">
        <v>59</v>
      </c>
      <c r="K61" s="249"/>
      <c r="L61" s="249"/>
      <c r="M61" s="249"/>
      <c r="N61" s="249">
        <f t="shared" si="11"/>
        <v>0</v>
      </c>
    </row>
    <row r="62" spans="1:15" s="258" customFormat="1" x14ac:dyDescent="0.2">
      <c r="A62" s="261"/>
      <c r="E62" s="262"/>
      <c r="F62" s="263"/>
      <c r="G62" s="274" t="s">
        <v>182</v>
      </c>
      <c r="H62" s="276" t="s">
        <v>60</v>
      </c>
      <c r="I62" s="276"/>
      <c r="J62" s="265"/>
      <c r="K62" s="249">
        <f>SUM('[1]พันธกิจที่ 1'!$E$722)</f>
        <v>15000000</v>
      </c>
      <c r="L62" s="249">
        <f>SUM('[1]พันธกิจที่ 1'!$F$722)</f>
        <v>10260000</v>
      </c>
      <c r="M62" s="249">
        <f>SUM('[1]พันธกิจที่ 1'!$G$722:$I$722)</f>
        <v>50000</v>
      </c>
      <c r="N62" s="249">
        <f t="shared" si="11"/>
        <v>25310000</v>
      </c>
      <c r="O62" s="271"/>
    </row>
    <row r="63" spans="1:15" s="258" customFormat="1" hidden="1" x14ac:dyDescent="0.2">
      <c r="A63" s="261"/>
      <c r="E63" s="262"/>
      <c r="F63" s="263"/>
      <c r="G63" s="274"/>
      <c r="H63" s="276">
        <v>1</v>
      </c>
      <c r="I63" s="276"/>
      <c r="J63" s="265" t="s">
        <v>61</v>
      </c>
      <c r="K63" s="249"/>
      <c r="L63" s="249"/>
      <c r="M63" s="249"/>
      <c r="N63" s="249">
        <f t="shared" si="11"/>
        <v>0</v>
      </c>
    </row>
    <row r="64" spans="1:15" s="258" customFormat="1" hidden="1" x14ac:dyDescent="0.2">
      <c r="A64" s="261"/>
      <c r="E64" s="262"/>
      <c r="F64" s="263"/>
      <c r="G64" s="274"/>
      <c r="H64" s="276">
        <v>2</v>
      </c>
      <c r="I64" s="276"/>
      <c r="J64" s="265" t="s">
        <v>62</v>
      </c>
      <c r="K64" s="249"/>
      <c r="L64" s="249"/>
      <c r="M64" s="249"/>
      <c r="N64" s="249">
        <f t="shared" si="11"/>
        <v>0</v>
      </c>
    </row>
    <row r="65" spans="1:14" s="258" customFormat="1" hidden="1" x14ac:dyDescent="0.2">
      <c r="A65" s="261"/>
      <c r="E65" s="262"/>
      <c r="F65" s="263"/>
      <c r="G65" s="274"/>
      <c r="H65" s="276">
        <v>3</v>
      </c>
      <c r="I65" s="276"/>
      <c r="J65" s="265" t="s">
        <v>63</v>
      </c>
      <c r="K65" s="249"/>
      <c r="L65" s="249"/>
      <c r="M65" s="249"/>
      <c r="N65" s="249">
        <f t="shared" si="11"/>
        <v>0</v>
      </c>
    </row>
    <row r="66" spans="1:14" s="258" customFormat="1" hidden="1" x14ac:dyDescent="0.2">
      <c r="A66" s="261"/>
      <c r="E66" s="262"/>
      <c r="F66" s="263"/>
      <c r="G66" s="274"/>
      <c r="H66" s="276">
        <v>4</v>
      </c>
      <c r="I66" s="276"/>
      <c r="J66" s="265" t="s">
        <v>64</v>
      </c>
      <c r="K66" s="249"/>
      <c r="L66" s="249"/>
      <c r="M66" s="249"/>
      <c r="N66" s="249">
        <f t="shared" si="11"/>
        <v>0</v>
      </c>
    </row>
    <row r="67" spans="1:14" s="258" customFormat="1" hidden="1" x14ac:dyDescent="0.2">
      <c r="A67" s="261"/>
      <c r="E67" s="262"/>
      <c r="F67" s="263"/>
      <c r="G67" s="274"/>
      <c r="H67" s="276">
        <v>5</v>
      </c>
      <c r="I67" s="276"/>
      <c r="J67" s="265" t="s">
        <v>65</v>
      </c>
      <c r="K67" s="249"/>
      <c r="L67" s="249"/>
      <c r="M67" s="249"/>
      <c r="N67" s="249">
        <f t="shared" si="11"/>
        <v>0</v>
      </c>
    </row>
    <row r="68" spans="1:14" s="258" customFormat="1" hidden="1" x14ac:dyDescent="0.2">
      <c r="A68" s="261"/>
      <c r="E68" s="262"/>
      <c r="F68" s="263"/>
      <c r="G68" s="274"/>
      <c r="H68" s="276">
        <v>6</v>
      </c>
      <c r="I68" s="276"/>
      <c r="J68" s="265" t="s">
        <v>66</v>
      </c>
      <c r="K68" s="249"/>
      <c r="L68" s="249"/>
      <c r="M68" s="249"/>
      <c r="N68" s="249">
        <f t="shared" si="11"/>
        <v>0</v>
      </c>
    </row>
    <row r="69" spans="1:14" s="258" customFormat="1" x14ac:dyDescent="0.2">
      <c r="A69" s="261"/>
      <c r="E69" s="262"/>
      <c r="F69" s="263"/>
      <c r="G69" s="274" t="s">
        <v>183</v>
      </c>
      <c r="H69" s="259" t="s">
        <v>134</v>
      </c>
      <c r="I69" s="259"/>
      <c r="J69" s="265"/>
      <c r="K69" s="249">
        <f>SUM('[1]พันธกิจที่ 1'!$E$731)</f>
        <v>15150000</v>
      </c>
      <c r="L69" s="249">
        <f>SUM('[1]พันธกิจที่ 1'!$F$731)</f>
        <v>10325000</v>
      </c>
      <c r="M69" s="249">
        <f>SUM('[1]พันธกิจที่ 1'!$G$731:$I$731)</f>
        <v>45000</v>
      </c>
      <c r="N69" s="249">
        <f t="shared" si="11"/>
        <v>25520000</v>
      </c>
    </row>
    <row r="70" spans="1:14" s="181" customFormat="1" hidden="1" x14ac:dyDescent="0.2">
      <c r="A70" s="183"/>
      <c r="E70" s="177"/>
      <c r="F70" s="178"/>
      <c r="G70" s="190"/>
      <c r="H70" s="185">
        <v>1</v>
      </c>
      <c r="I70" s="185"/>
      <c r="J70" s="184" t="s">
        <v>145</v>
      </c>
      <c r="K70" s="231"/>
      <c r="L70" s="231"/>
      <c r="M70" s="231"/>
      <c r="N70" s="231"/>
    </row>
    <row r="71" spans="1:14" s="181" customFormat="1" hidden="1" x14ac:dyDescent="0.2">
      <c r="A71" s="183"/>
      <c r="E71" s="177"/>
      <c r="F71" s="178"/>
      <c r="G71" s="190"/>
      <c r="H71" s="185">
        <v>2</v>
      </c>
      <c r="I71" s="185"/>
      <c r="J71" s="184" t="s">
        <v>146</v>
      </c>
      <c r="K71" s="231"/>
      <c r="L71" s="231"/>
      <c r="M71" s="231"/>
      <c r="N71" s="231"/>
    </row>
    <row r="72" spans="1:14" s="181" customFormat="1" hidden="1" x14ac:dyDescent="0.2">
      <c r="A72" s="183"/>
      <c r="E72" s="177"/>
      <c r="F72" s="178"/>
      <c r="G72" s="190"/>
      <c r="H72" s="185">
        <v>3</v>
      </c>
      <c r="I72" s="185"/>
      <c r="J72" s="184" t="s">
        <v>147</v>
      </c>
      <c r="K72" s="231"/>
      <c r="L72" s="231"/>
      <c r="M72" s="231"/>
      <c r="N72" s="231"/>
    </row>
    <row r="73" spans="1:14" s="181" customFormat="1" hidden="1" x14ac:dyDescent="0.2">
      <c r="A73" s="183"/>
      <c r="E73" s="177"/>
      <c r="F73" s="178"/>
      <c r="G73" s="190"/>
      <c r="H73" s="185">
        <v>4</v>
      </c>
      <c r="I73" s="185"/>
      <c r="J73" s="184" t="s">
        <v>148</v>
      </c>
      <c r="K73" s="231"/>
      <c r="L73" s="231"/>
      <c r="M73" s="231"/>
      <c r="N73" s="231"/>
    </row>
    <row r="74" spans="1:14" s="181" customFormat="1" x14ac:dyDescent="0.2">
      <c r="A74" s="195"/>
      <c r="B74" s="196"/>
      <c r="C74" s="196"/>
      <c r="D74" s="186"/>
      <c r="E74" s="197">
        <v>2.2000000000000002</v>
      </c>
      <c r="F74" s="198" t="s">
        <v>152</v>
      </c>
      <c r="G74" s="199"/>
      <c r="H74" s="199"/>
      <c r="I74" s="199"/>
      <c r="J74" s="200"/>
      <c r="K74" s="256">
        <f>SUM(K75,K76)</f>
        <v>45179000</v>
      </c>
      <c r="L74" s="256">
        <f t="shared" ref="L74:M74" si="12">SUM(L75,L76)</f>
        <v>120060000</v>
      </c>
      <c r="M74" s="256">
        <f t="shared" si="12"/>
        <v>0</v>
      </c>
      <c r="N74" s="256">
        <f>SUM(N75:N76)</f>
        <v>165239000</v>
      </c>
    </row>
    <row r="75" spans="1:14" s="258" customFormat="1" x14ac:dyDescent="0.2">
      <c r="A75" s="261"/>
      <c r="E75" s="262"/>
      <c r="F75" s="263" t="s">
        <v>163</v>
      </c>
      <c r="G75" s="274" t="s">
        <v>184</v>
      </c>
      <c r="H75" s="258" t="s">
        <v>67</v>
      </c>
      <c r="J75" s="265"/>
      <c r="K75" s="249">
        <f>SUM('[1]พันธกิจที่ 1'!$E$750)</f>
        <v>22679000</v>
      </c>
      <c r="L75" s="249">
        <f>SUM('[1]พันธกิจที่ 1'!$F$750)</f>
        <v>60030000</v>
      </c>
      <c r="M75" s="249">
        <f>SUM('[1]พันธกิจที่ 1'!$G$750:$I$750)</f>
        <v>0</v>
      </c>
      <c r="N75" s="249">
        <f>SUM(K75:M75)</f>
        <v>82709000</v>
      </c>
    </row>
    <row r="76" spans="1:14" s="258" customFormat="1" x14ac:dyDescent="0.2">
      <c r="A76" s="279"/>
      <c r="B76" s="280"/>
      <c r="C76" s="280"/>
      <c r="D76" s="280"/>
      <c r="E76" s="280"/>
      <c r="F76" s="281"/>
      <c r="G76" s="282" t="s">
        <v>185</v>
      </c>
      <c r="H76" s="283" t="s">
        <v>79</v>
      </c>
      <c r="I76" s="283"/>
      <c r="J76" s="284"/>
      <c r="K76" s="252">
        <f>SUM('[1]พันธกิจที่ 1'!$E$768)</f>
        <v>22500000</v>
      </c>
      <c r="L76" s="252">
        <f>SUM('[1]พันธกิจที่ 1'!$F$768)</f>
        <v>60030000</v>
      </c>
      <c r="M76" s="252">
        <f>SUM('[1]พันธกิจที่ 1'!$G$768:$I$768)</f>
        <v>0</v>
      </c>
      <c r="N76" s="252">
        <f>SUM(K76:M76)</f>
        <v>82530000</v>
      </c>
    </row>
    <row r="77" spans="1:14" s="205" customFormat="1" ht="26.25" x14ac:dyDescent="0.2">
      <c r="A77" s="201" t="s">
        <v>156</v>
      </c>
      <c r="B77" s="159" t="s">
        <v>167</v>
      </c>
      <c r="C77" s="160"/>
      <c r="D77" s="160"/>
      <c r="E77" s="160"/>
      <c r="F77" s="162"/>
      <c r="G77" s="202"/>
      <c r="H77" s="203"/>
      <c r="I77" s="203"/>
      <c r="J77" s="204"/>
      <c r="K77" s="243">
        <f>SUM(K78)</f>
        <v>24366300</v>
      </c>
      <c r="L77" s="243">
        <f t="shared" ref="L77:M77" si="13">SUM(L78)</f>
        <v>66208000</v>
      </c>
      <c r="M77" s="243">
        <f t="shared" si="13"/>
        <v>140000</v>
      </c>
      <c r="N77" s="243">
        <f>SUM(N78)</f>
        <v>90714300</v>
      </c>
    </row>
    <row r="78" spans="1:14" s="181" customFormat="1" x14ac:dyDescent="0.2">
      <c r="A78" s="195"/>
      <c r="B78" s="199" t="s">
        <v>158</v>
      </c>
      <c r="C78" s="196" t="s">
        <v>168</v>
      </c>
      <c r="D78" s="196"/>
      <c r="E78" s="196"/>
      <c r="F78" s="198"/>
      <c r="G78" s="206"/>
      <c r="H78" s="207"/>
      <c r="I78" s="207"/>
      <c r="J78" s="208"/>
      <c r="K78" s="245">
        <f>SUM(K79)</f>
        <v>24366300</v>
      </c>
      <c r="L78" s="245">
        <f t="shared" ref="L78:M78" si="14">SUM(L79)</f>
        <v>66208000</v>
      </c>
      <c r="M78" s="245">
        <f t="shared" si="14"/>
        <v>140000</v>
      </c>
      <c r="N78" s="245">
        <f>SUM(N79)</f>
        <v>90714300</v>
      </c>
    </row>
    <row r="79" spans="1:14" s="188" customFormat="1" x14ac:dyDescent="0.2">
      <c r="A79" s="209"/>
      <c r="C79" s="175" t="s">
        <v>160</v>
      </c>
      <c r="D79" s="176" t="s">
        <v>186</v>
      </c>
      <c r="E79" s="186"/>
      <c r="F79" s="189"/>
      <c r="G79" s="210"/>
      <c r="H79" s="210"/>
      <c r="I79" s="210"/>
      <c r="J79" s="211"/>
      <c r="K79" s="246">
        <f>SUM(K80)</f>
        <v>24366300</v>
      </c>
      <c r="L79" s="246">
        <f t="shared" ref="L79:M79" si="15">SUM(L80)</f>
        <v>66208000</v>
      </c>
      <c r="M79" s="246">
        <f t="shared" si="15"/>
        <v>140000</v>
      </c>
      <c r="N79" s="246">
        <f>SUM(N80)</f>
        <v>90714300</v>
      </c>
    </row>
    <row r="80" spans="1:14" s="181" customFormat="1" x14ac:dyDescent="0.2">
      <c r="A80" s="183"/>
      <c r="C80" s="177"/>
      <c r="D80" s="186" t="s">
        <v>161</v>
      </c>
      <c r="E80" s="197">
        <v>1.1000000000000001</v>
      </c>
      <c r="F80" s="176" t="s">
        <v>169</v>
      </c>
      <c r="G80" s="179"/>
      <c r="H80" s="179"/>
      <c r="I80" s="179"/>
      <c r="J80" s="184"/>
      <c r="K80" s="244">
        <f>SUM(K82,K83,K84,K85,K86,K87,K88,K89,K90,K91)</f>
        <v>24366300</v>
      </c>
      <c r="L80" s="244">
        <f t="shared" ref="L80:M80" si="16">SUM(L82,L83,L84,L85,L86,L87,L88,L89,L90,L91)</f>
        <v>66208000</v>
      </c>
      <c r="M80" s="244">
        <f t="shared" si="16"/>
        <v>140000</v>
      </c>
      <c r="N80" s="244">
        <f>SUM(N82:N91)</f>
        <v>90714300</v>
      </c>
    </row>
    <row r="81" spans="1:15" s="258" customFormat="1" x14ac:dyDescent="0.2">
      <c r="A81" s="261"/>
      <c r="C81" s="262"/>
      <c r="D81" s="268"/>
      <c r="E81" s="299"/>
      <c r="F81" s="263" t="s">
        <v>334</v>
      </c>
      <c r="G81" s="274" t="s">
        <v>7</v>
      </c>
      <c r="H81" s="363" t="s">
        <v>335</v>
      </c>
      <c r="I81" s="363"/>
      <c r="J81" s="364"/>
      <c r="K81" s="249">
        <f>SUM(K82,K83,K84,K85,K86,K87,K88,K89,K90,K91)</f>
        <v>24366300</v>
      </c>
      <c r="L81" s="249">
        <f t="shared" ref="L81:N81" si="17">SUM(L82,L83,L84,L85,L86,L87,L88,L89,L90,L91)</f>
        <v>66208000</v>
      </c>
      <c r="M81" s="249">
        <f t="shared" si="17"/>
        <v>140000</v>
      </c>
      <c r="N81" s="249">
        <f t="shared" si="17"/>
        <v>90714300</v>
      </c>
    </row>
    <row r="82" spans="1:15" s="258" customFormat="1" hidden="1" x14ac:dyDescent="0.45">
      <c r="A82" s="261"/>
      <c r="C82" s="262"/>
      <c r="D82" s="262"/>
      <c r="E82" s="262"/>
      <c r="F82" s="263"/>
      <c r="G82" s="285" t="s">
        <v>268</v>
      </c>
      <c r="H82" s="286" t="s">
        <v>269</v>
      </c>
      <c r="I82" s="259"/>
      <c r="J82" s="265"/>
      <c r="K82" s="249">
        <v>0</v>
      </c>
      <c r="L82" s="249">
        <v>0</v>
      </c>
      <c r="M82" s="249">
        <v>0</v>
      </c>
      <c r="N82" s="249">
        <f>SUM(K82:M82)</f>
        <v>0</v>
      </c>
    </row>
    <row r="83" spans="1:15" s="258" customFormat="1" hidden="1" x14ac:dyDescent="0.45">
      <c r="A83" s="287"/>
      <c r="B83" s="288"/>
      <c r="C83" s="289"/>
      <c r="D83" s="289"/>
      <c r="E83" s="289"/>
      <c r="F83" s="263"/>
      <c r="G83" s="285" t="s">
        <v>270</v>
      </c>
      <c r="H83" s="286" t="s">
        <v>271</v>
      </c>
      <c r="I83" s="259"/>
      <c r="J83" s="290"/>
      <c r="K83" s="250">
        <f>SUM('[1]พันธกิจที่ 2'!$E$11)</f>
        <v>0</v>
      </c>
      <c r="L83" s="250">
        <f>SUM('[1]พันธกิจที่ 2'!$F$11)</f>
        <v>540000</v>
      </c>
      <c r="M83" s="250">
        <f>SUM('[1]พันธกิจที่ 2'!$G$11:$I$11)</f>
        <v>0</v>
      </c>
      <c r="N83" s="249">
        <f t="shared" ref="N83:N91" si="18">SUM(K83:M83)</f>
        <v>540000</v>
      </c>
    </row>
    <row r="84" spans="1:15" s="258" customFormat="1" hidden="1" x14ac:dyDescent="0.45">
      <c r="A84" s="287"/>
      <c r="B84" s="288"/>
      <c r="C84" s="289"/>
      <c r="D84" s="289"/>
      <c r="E84" s="289"/>
      <c r="F84" s="263"/>
      <c r="G84" s="285" t="s">
        <v>272</v>
      </c>
      <c r="H84" s="286" t="s">
        <v>273</v>
      </c>
      <c r="I84" s="259"/>
      <c r="J84" s="290"/>
      <c r="K84" s="250">
        <f>SUM('[1]พันธกิจที่ 2'!$E$18)</f>
        <v>1839300</v>
      </c>
      <c r="L84" s="250">
        <f>SUM('[1]พันธกิจที่ 2'!$F$18)</f>
        <v>4360000</v>
      </c>
      <c r="M84" s="250">
        <f>SUM('[1]พันธกิจที่ 2'!$G$18:$I$18)</f>
        <v>0</v>
      </c>
      <c r="N84" s="249">
        <f>SUM(K84:M84)</f>
        <v>6199300</v>
      </c>
    </row>
    <row r="85" spans="1:15" s="258" customFormat="1" hidden="1" x14ac:dyDescent="0.45">
      <c r="A85" s="287"/>
      <c r="B85" s="288"/>
      <c r="C85" s="289"/>
      <c r="D85" s="289"/>
      <c r="E85" s="289"/>
      <c r="F85" s="263"/>
      <c r="G85" s="285"/>
      <c r="H85" s="286" t="s">
        <v>274</v>
      </c>
      <c r="I85" s="259"/>
      <c r="J85" s="290"/>
      <c r="K85" s="250"/>
      <c r="L85" s="250"/>
      <c r="M85" s="250"/>
      <c r="N85" s="249">
        <f t="shared" si="18"/>
        <v>0</v>
      </c>
    </row>
    <row r="86" spans="1:15" s="258" customFormat="1" hidden="1" x14ac:dyDescent="0.45">
      <c r="A86" s="287"/>
      <c r="B86" s="288"/>
      <c r="C86" s="289"/>
      <c r="D86" s="289"/>
      <c r="E86" s="289"/>
      <c r="F86" s="263"/>
      <c r="G86" s="285" t="s">
        <v>275</v>
      </c>
      <c r="H86" s="286" t="s">
        <v>276</v>
      </c>
      <c r="I86" s="259"/>
      <c r="J86" s="290"/>
      <c r="K86" s="250">
        <f>SUM('[1]พันธกิจที่ 2'!$E$155)</f>
        <v>0</v>
      </c>
      <c r="L86" s="250">
        <f>SUM('[1]พันธกิจที่ 2'!$F$155)</f>
        <v>200000</v>
      </c>
      <c r="M86" s="250">
        <f>SUM('[1]พันธกิจที่ 2'!$G$155:$I$155)</f>
        <v>0</v>
      </c>
      <c r="N86" s="249">
        <f t="shared" si="18"/>
        <v>200000</v>
      </c>
    </row>
    <row r="87" spans="1:15" s="258" customFormat="1" hidden="1" x14ac:dyDescent="0.45">
      <c r="A87" s="287"/>
      <c r="B87" s="288"/>
      <c r="C87" s="289"/>
      <c r="D87" s="289"/>
      <c r="E87" s="289"/>
      <c r="F87" s="263"/>
      <c r="G87" s="285"/>
      <c r="H87" s="286" t="s">
        <v>277</v>
      </c>
      <c r="I87" s="259"/>
      <c r="J87" s="290"/>
      <c r="K87" s="250"/>
      <c r="L87" s="250"/>
      <c r="M87" s="250"/>
      <c r="N87" s="249">
        <f t="shared" si="18"/>
        <v>0</v>
      </c>
    </row>
    <row r="88" spans="1:15" s="258" customFormat="1" hidden="1" x14ac:dyDescent="0.45">
      <c r="A88" s="287"/>
      <c r="B88" s="288"/>
      <c r="C88" s="289"/>
      <c r="D88" s="289"/>
      <c r="E88" s="289"/>
      <c r="F88" s="263"/>
      <c r="G88" s="285" t="s">
        <v>278</v>
      </c>
      <c r="H88" s="286" t="s">
        <v>279</v>
      </c>
      <c r="I88" s="259"/>
      <c r="J88" s="290"/>
      <c r="K88" s="250">
        <f>SUM('[1]พันธกิจที่ 2'!$E$157)</f>
        <v>0</v>
      </c>
      <c r="L88" s="250">
        <f>SUM('[1]พันธกิจที่ 2'!$F$156)</f>
        <v>482000</v>
      </c>
      <c r="M88" s="250">
        <f>SUM('[1]พันธกิจที่ 2'!$G$160:$I$160)</f>
        <v>0</v>
      </c>
      <c r="N88" s="249">
        <f t="shared" si="18"/>
        <v>482000</v>
      </c>
    </row>
    <row r="89" spans="1:15" s="258" customFormat="1" hidden="1" x14ac:dyDescent="0.45">
      <c r="A89" s="287"/>
      <c r="B89" s="288"/>
      <c r="C89" s="289"/>
      <c r="D89" s="289"/>
      <c r="E89" s="289"/>
      <c r="F89" s="263"/>
      <c r="G89" s="285" t="s">
        <v>280</v>
      </c>
      <c r="H89" s="286" t="s">
        <v>281</v>
      </c>
      <c r="I89" s="259"/>
      <c r="J89" s="290"/>
      <c r="K89" s="250">
        <f>SUM('[1]พันธกิจที่ 2'!$E$160)</f>
        <v>0</v>
      </c>
      <c r="L89" s="250">
        <f>SUM('[1]พันธกิจที่ 2'!$F$160)</f>
        <v>14000</v>
      </c>
      <c r="M89" s="250">
        <f>SUM('[1]พันธกิจที่ 2'!$G$160:$I$160)</f>
        <v>0</v>
      </c>
      <c r="N89" s="249">
        <f t="shared" si="18"/>
        <v>14000</v>
      </c>
    </row>
    <row r="90" spans="1:15" s="258" customFormat="1" hidden="1" x14ac:dyDescent="0.45">
      <c r="A90" s="261"/>
      <c r="C90" s="262"/>
      <c r="D90" s="262"/>
      <c r="E90" s="262"/>
      <c r="F90" s="263"/>
      <c r="G90" s="285" t="s">
        <v>282</v>
      </c>
      <c r="H90" s="286" t="s">
        <v>283</v>
      </c>
      <c r="I90" s="259"/>
      <c r="J90" s="265"/>
      <c r="K90" s="249">
        <f>SUM('[1]พันธกิจที่ 2'!$E$162)</f>
        <v>0</v>
      </c>
      <c r="L90" s="249">
        <f>SUM('[1]พันธกิจที่ 2'!$F$161)</f>
        <v>240000</v>
      </c>
      <c r="M90" s="249">
        <f>SUM('[1]พันธกิจที่ 2'!$G$162:$I$162)</f>
        <v>0</v>
      </c>
      <c r="N90" s="249">
        <f t="shared" si="18"/>
        <v>240000</v>
      </c>
    </row>
    <row r="91" spans="1:15" s="258" customFormat="1" hidden="1" x14ac:dyDescent="0.45">
      <c r="A91" s="291"/>
      <c r="B91" s="292"/>
      <c r="C91" s="293"/>
      <c r="D91" s="293"/>
      <c r="E91" s="293"/>
      <c r="F91" s="294"/>
      <c r="G91" s="295" t="s">
        <v>286</v>
      </c>
      <c r="H91" s="296" t="s">
        <v>287</v>
      </c>
      <c r="I91" s="297"/>
      <c r="J91" s="298"/>
      <c r="K91" s="257">
        <f>SUM('[1]พันธกิจที่ 2'!$E$167)</f>
        <v>22527000</v>
      </c>
      <c r="L91" s="257">
        <f>SUM('[1]พันธกิจที่ 2'!$F$167)</f>
        <v>60372000</v>
      </c>
      <c r="M91" s="257">
        <f>SUM('[1]พันธกิจที่ 2'!$G$167:$I$167)</f>
        <v>140000</v>
      </c>
      <c r="N91" s="249">
        <f t="shared" si="18"/>
        <v>83039000</v>
      </c>
    </row>
    <row r="92" spans="1:15" s="237" customFormat="1" x14ac:dyDescent="0.2">
      <c r="A92" s="232" t="s">
        <v>156</v>
      </c>
      <c r="B92" s="227" t="s">
        <v>170</v>
      </c>
      <c r="C92" s="227"/>
      <c r="D92" s="227"/>
      <c r="E92" s="227"/>
      <c r="F92" s="239"/>
      <c r="G92" s="233"/>
      <c r="H92" s="228"/>
      <c r="I92" s="228"/>
      <c r="J92" s="235"/>
      <c r="K92" s="236">
        <f>SUM(K93)</f>
        <v>45100170</v>
      </c>
      <c r="L92" s="236">
        <f t="shared" ref="L92:N93" si="19">SUM(L93)</f>
        <v>121654000</v>
      </c>
      <c r="M92" s="236">
        <f t="shared" si="19"/>
        <v>42000</v>
      </c>
      <c r="N92" s="236">
        <f t="shared" si="19"/>
        <v>166796170</v>
      </c>
    </row>
    <row r="93" spans="1:15" s="181" customFormat="1" x14ac:dyDescent="0.2">
      <c r="A93" s="195"/>
      <c r="B93" s="199" t="s">
        <v>158</v>
      </c>
      <c r="C93" s="196" t="s">
        <v>171</v>
      </c>
      <c r="D93" s="196"/>
      <c r="E93" s="196"/>
      <c r="F93" s="198"/>
      <c r="G93" s="206"/>
      <c r="H93" s="207"/>
      <c r="I93" s="207"/>
      <c r="J93" s="208"/>
      <c r="K93" s="245">
        <f>SUM(K94)</f>
        <v>45100170</v>
      </c>
      <c r="L93" s="245">
        <f t="shared" si="19"/>
        <v>121654000</v>
      </c>
      <c r="M93" s="245">
        <f t="shared" si="19"/>
        <v>42000</v>
      </c>
      <c r="N93" s="245">
        <f t="shared" si="19"/>
        <v>166796170</v>
      </c>
    </row>
    <row r="94" spans="1:15" s="181" customFormat="1" x14ac:dyDescent="0.2">
      <c r="A94" s="183"/>
      <c r="C94" s="175" t="s">
        <v>160</v>
      </c>
      <c r="D94" s="181" t="s">
        <v>95</v>
      </c>
      <c r="E94" s="177"/>
      <c r="F94" s="178"/>
      <c r="G94" s="179"/>
      <c r="H94" s="179"/>
      <c r="I94" s="179"/>
      <c r="J94" s="184"/>
      <c r="K94" s="244">
        <f>SUM(K95,K105)</f>
        <v>45100170</v>
      </c>
      <c r="L94" s="244">
        <f t="shared" ref="L94:N94" si="20">SUM(L95,L105)</f>
        <v>121654000</v>
      </c>
      <c r="M94" s="244">
        <f t="shared" si="20"/>
        <v>42000</v>
      </c>
      <c r="N94" s="244">
        <f t="shared" si="20"/>
        <v>166796170</v>
      </c>
      <c r="O94" s="187"/>
    </row>
    <row r="95" spans="1:15" s="181" customFormat="1" x14ac:dyDescent="0.2">
      <c r="A95" s="183"/>
      <c r="C95" s="177"/>
      <c r="D95" s="186" t="s">
        <v>161</v>
      </c>
      <c r="E95" s="197">
        <v>1.1000000000000001</v>
      </c>
      <c r="F95" s="182" t="s">
        <v>143</v>
      </c>
      <c r="J95" s="184"/>
      <c r="K95" s="244">
        <f>SUM(K96)</f>
        <v>40450670</v>
      </c>
      <c r="L95" s="244">
        <f t="shared" ref="L95:N95" si="21">SUM(L96)</f>
        <v>70688700</v>
      </c>
      <c r="M95" s="244">
        <f t="shared" si="21"/>
        <v>42000</v>
      </c>
      <c r="N95" s="244">
        <f t="shared" si="21"/>
        <v>111181370</v>
      </c>
    </row>
    <row r="96" spans="1:15" s="258" customFormat="1" x14ac:dyDescent="0.2">
      <c r="A96" s="261"/>
      <c r="C96" s="262"/>
      <c r="D96" s="262"/>
      <c r="E96" s="299"/>
      <c r="F96" s="263" t="s">
        <v>163</v>
      </c>
      <c r="G96" s="274" t="s">
        <v>7</v>
      </c>
      <c r="H96" s="259" t="s">
        <v>96</v>
      </c>
      <c r="I96" s="259"/>
      <c r="J96" s="265"/>
      <c r="K96" s="249">
        <f>SUM([1]พันธกิจที่3!$E$11)</f>
        <v>40450670</v>
      </c>
      <c r="L96" s="249">
        <f>SUM([1]พันธกิจที่3!$F$11)</f>
        <v>70688700</v>
      </c>
      <c r="M96" s="249">
        <f>SUM([1]พันธกิจที่3!$G$11:$I$11)</f>
        <v>42000</v>
      </c>
      <c r="N96" s="249">
        <f>SUM(K96:M96)</f>
        <v>111181370</v>
      </c>
    </row>
    <row r="97" spans="1:14" s="258" customFormat="1" hidden="1" x14ac:dyDescent="0.2">
      <c r="A97" s="261"/>
      <c r="C97" s="262"/>
      <c r="D97" s="262"/>
      <c r="E97" s="299"/>
      <c r="F97" s="263"/>
      <c r="G97" s="274"/>
      <c r="H97" s="267">
        <v>1</v>
      </c>
      <c r="I97" s="267"/>
      <c r="J97" s="265" t="s">
        <v>97</v>
      </c>
      <c r="K97" s="249"/>
      <c r="L97" s="249"/>
      <c r="M97" s="249"/>
      <c r="N97" s="249"/>
    </row>
    <row r="98" spans="1:14" s="258" customFormat="1" ht="67.5" hidden="1" x14ac:dyDescent="0.2">
      <c r="A98" s="261"/>
      <c r="C98" s="262"/>
      <c r="D98" s="262"/>
      <c r="E98" s="299"/>
      <c r="F98" s="263"/>
      <c r="G98" s="274"/>
      <c r="H98" s="267">
        <v>2</v>
      </c>
      <c r="I98" s="267"/>
      <c r="J98" s="300" t="s">
        <v>98</v>
      </c>
      <c r="K98" s="251"/>
      <c r="L98" s="251"/>
      <c r="M98" s="251"/>
      <c r="N98" s="249"/>
    </row>
    <row r="99" spans="1:14" s="258" customFormat="1" hidden="1" x14ac:dyDescent="0.2">
      <c r="A99" s="261"/>
      <c r="C99" s="262"/>
      <c r="D99" s="262"/>
      <c r="E99" s="299"/>
      <c r="F99" s="263"/>
      <c r="G99" s="274"/>
      <c r="H99" s="267"/>
      <c r="I99" s="267"/>
      <c r="J99" s="300" t="s">
        <v>99</v>
      </c>
      <c r="K99" s="251"/>
      <c r="L99" s="251"/>
      <c r="M99" s="251"/>
      <c r="N99" s="249"/>
    </row>
    <row r="100" spans="1:14" s="258" customFormat="1" ht="67.5" hidden="1" x14ac:dyDescent="0.2">
      <c r="A100" s="261"/>
      <c r="C100" s="262"/>
      <c r="D100" s="262"/>
      <c r="E100" s="299"/>
      <c r="F100" s="263"/>
      <c r="G100" s="274"/>
      <c r="H100" s="267">
        <v>3</v>
      </c>
      <c r="I100" s="267"/>
      <c r="J100" s="300" t="s">
        <v>100</v>
      </c>
      <c r="K100" s="251"/>
      <c r="L100" s="251"/>
      <c r="M100" s="251"/>
      <c r="N100" s="249"/>
    </row>
    <row r="101" spans="1:14" s="258" customFormat="1" hidden="1" x14ac:dyDescent="0.2">
      <c r="A101" s="261"/>
      <c r="C101" s="262"/>
      <c r="D101" s="262"/>
      <c r="E101" s="299"/>
      <c r="F101" s="263"/>
      <c r="G101" s="274"/>
      <c r="H101" s="267"/>
      <c r="I101" s="267"/>
      <c r="J101" s="300" t="s">
        <v>101</v>
      </c>
      <c r="K101" s="251"/>
      <c r="L101" s="251"/>
      <c r="M101" s="251"/>
      <c r="N101" s="249"/>
    </row>
    <row r="102" spans="1:14" s="258" customFormat="1" ht="67.5" hidden="1" x14ac:dyDescent="0.2">
      <c r="A102" s="261"/>
      <c r="C102" s="262"/>
      <c r="D102" s="262"/>
      <c r="E102" s="299"/>
      <c r="F102" s="263"/>
      <c r="G102" s="274"/>
      <c r="H102" s="267">
        <v>4</v>
      </c>
      <c r="I102" s="267"/>
      <c r="J102" s="300" t="s">
        <v>102</v>
      </c>
      <c r="K102" s="251"/>
      <c r="L102" s="251"/>
      <c r="M102" s="251"/>
      <c r="N102" s="249"/>
    </row>
    <row r="103" spans="1:14" s="258" customFormat="1" hidden="1" x14ac:dyDescent="0.2">
      <c r="A103" s="261"/>
      <c r="C103" s="262"/>
      <c r="D103" s="262"/>
      <c r="E103" s="299"/>
      <c r="F103" s="263"/>
      <c r="G103" s="274"/>
      <c r="H103" s="267"/>
      <c r="I103" s="267"/>
      <c r="J103" s="300" t="s">
        <v>103</v>
      </c>
      <c r="K103" s="251"/>
      <c r="L103" s="251"/>
      <c r="M103" s="251"/>
      <c r="N103" s="249"/>
    </row>
    <row r="104" spans="1:14" s="258" customFormat="1" ht="45" hidden="1" x14ac:dyDescent="0.2">
      <c r="A104" s="261"/>
      <c r="C104" s="262"/>
      <c r="D104" s="262"/>
      <c r="E104" s="299"/>
      <c r="F104" s="263"/>
      <c r="G104" s="274"/>
      <c r="H104" s="267">
        <v>5</v>
      </c>
      <c r="I104" s="267"/>
      <c r="J104" s="300" t="s">
        <v>104</v>
      </c>
      <c r="K104" s="251"/>
      <c r="L104" s="251"/>
      <c r="M104" s="251"/>
      <c r="N104" s="249"/>
    </row>
    <row r="105" spans="1:14" s="181" customFormat="1" x14ac:dyDescent="0.2">
      <c r="A105" s="183"/>
      <c r="C105" s="177"/>
      <c r="D105" s="177"/>
      <c r="E105" s="197">
        <v>1.2</v>
      </c>
      <c r="F105" s="182" t="s">
        <v>192</v>
      </c>
      <c r="G105" s="190"/>
      <c r="H105" s="185"/>
      <c r="I105" s="185"/>
      <c r="J105" s="216"/>
      <c r="K105" s="306">
        <f>SUM(K107)</f>
        <v>4649500</v>
      </c>
      <c r="L105" s="306">
        <f t="shared" ref="L105:N105" si="22">SUM(L107)</f>
        <v>50965300</v>
      </c>
      <c r="M105" s="306">
        <f t="shared" si="22"/>
        <v>0</v>
      </c>
      <c r="N105" s="306">
        <f t="shared" si="22"/>
        <v>55614800</v>
      </c>
    </row>
    <row r="106" spans="1:14" s="181" customFormat="1" x14ac:dyDescent="0.2">
      <c r="A106" s="183"/>
      <c r="C106" s="177"/>
      <c r="D106" s="177"/>
      <c r="E106" s="197"/>
      <c r="F106" s="182" t="s">
        <v>193</v>
      </c>
      <c r="G106" s="190"/>
      <c r="H106" s="185"/>
      <c r="I106" s="185"/>
      <c r="J106" s="216"/>
      <c r="K106" s="240"/>
      <c r="L106" s="240"/>
      <c r="M106" s="240"/>
      <c r="N106" s="231"/>
    </row>
    <row r="107" spans="1:14" s="258" customFormat="1" x14ac:dyDescent="0.2">
      <c r="A107" s="261"/>
      <c r="C107" s="262"/>
      <c r="D107" s="262"/>
      <c r="E107" s="262"/>
      <c r="F107" s="263" t="s">
        <v>163</v>
      </c>
      <c r="G107" s="274" t="s">
        <v>27</v>
      </c>
      <c r="H107" s="276" t="s">
        <v>105</v>
      </c>
      <c r="I107" s="276"/>
      <c r="J107" s="300"/>
      <c r="K107" s="251">
        <f>SUM([1]พันธกิจที่3!$E$117)</f>
        <v>4649500</v>
      </c>
      <c r="L107" s="251">
        <f>SUM([1]พันธกิจที่3!$F$117)</f>
        <v>50965300</v>
      </c>
      <c r="M107" s="251">
        <f>SUM([1]พันธกิจที่3!$G$117:$I$117)</f>
        <v>0</v>
      </c>
      <c r="N107" s="249">
        <f>SUM(K107:M107)</f>
        <v>55614800</v>
      </c>
    </row>
    <row r="108" spans="1:14" s="181" customFormat="1" ht="46.5" hidden="1" x14ac:dyDescent="0.2">
      <c r="A108" s="183"/>
      <c r="E108" s="177"/>
      <c r="F108" s="178"/>
      <c r="G108" s="190"/>
      <c r="H108" s="185">
        <v>1</v>
      </c>
      <c r="I108" s="185"/>
      <c r="J108" s="216" t="s">
        <v>106</v>
      </c>
      <c r="K108" s="240"/>
      <c r="L108" s="240"/>
      <c r="M108" s="240"/>
      <c r="N108" s="231"/>
    </row>
    <row r="109" spans="1:14" s="181" customFormat="1" ht="69.75" hidden="1" x14ac:dyDescent="0.2">
      <c r="A109" s="183"/>
      <c r="E109" s="177"/>
      <c r="F109" s="178"/>
      <c r="G109" s="190"/>
      <c r="H109" s="185">
        <v>2</v>
      </c>
      <c r="I109" s="185"/>
      <c r="J109" s="216" t="s">
        <v>107</v>
      </c>
      <c r="K109" s="240"/>
      <c r="L109" s="240"/>
      <c r="M109" s="240"/>
      <c r="N109" s="231"/>
    </row>
    <row r="110" spans="1:14" s="181" customFormat="1" hidden="1" x14ac:dyDescent="0.2">
      <c r="A110" s="183"/>
      <c r="E110" s="177"/>
      <c r="F110" s="178"/>
      <c r="G110" s="190"/>
      <c r="H110" s="185"/>
      <c r="I110" s="185"/>
      <c r="J110" s="216" t="s">
        <v>108</v>
      </c>
      <c r="K110" s="240"/>
      <c r="L110" s="240"/>
      <c r="M110" s="240"/>
      <c r="N110" s="231"/>
    </row>
    <row r="111" spans="1:14" s="181" customFormat="1" ht="69.75" hidden="1" x14ac:dyDescent="0.2">
      <c r="A111" s="183"/>
      <c r="E111" s="177"/>
      <c r="F111" s="178"/>
      <c r="G111" s="190"/>
      <c r="H111" s="185">
        <v>3</v>
      </c>
      <c r="I111" s="185"/>
      <c r="J111" s="216" t="s">
        <v>109</v>
      </c>
      <c r="K111" s="240"/>
      <c r="L111" s="240"/>
      <c r="M111" s="240"/>
      <c r="N111" s="231"/>
    </row>
    <row r="112" spans="1:14" s="181" customFormat="1" hidden="1" x14ac:dyDescent="0.2">
      <c r="A112" s="212"/>
      <c r="B112" s="213"/>
      <c r="C112" s="213"/>
      <c r="D112" s="213"/>
      <c r="E112" s="214"/>
      <c r="F112" s="217"/>
      <c r="G112" s="218"/>
      <c r="H112" s="219"/>
      <c r="I112" s="219"/>
      <c r="J112" s="215" t="s">
        <v>110</v>
      </c>
      <c r="K112" s="238"/>
      <c r="L112" s="238"/>
      <c r="M112" s="238"/>
      <c r="N112" s="231"/>
    </row>
    <row r="113" spans="1:15" s="237" customFormat="1" x14ac:dyDescent="0.2">
      <c r="A113" s="232" t="s">
        <v>156</v>
      </c>
      <c r="B113" s="227" t="s">
        <v>172</v>
      </c>
      <c r="C113" s="228"/>
      <c r="D113" s="228"/>
      <c r="E113" s="228"/>
      <c r="F113" s="229"/>
      <c r="G113" s="233"/>
      <c r="H113" s="234"/>
      <c r="I113" s="234"/>
      <c r="J113" s="235"/>
      <c r="K113" s="236">
        <f>SUM(K114)</f>
        <v>22582300</v>
      </c>
      <c r="L113" s="236">
        <f t="shared" ref="L113:N114" si="23">SUM(L114)</f>
        <v>76192200</v>
      </c>
      <c r="M113" s="236">
        <f t="shared" si="23"/>
        <v>110700</v>
      </c>
      <c r="N113" s="236">
        <f t="shared" si="23"/>
        <v>98885200</v>
      </c>
    </row>
    <row r="114" spans="1:15" s="181" customFormat="1" x14ac:dyDescent="0.2">
      <c r="A114" s="195"/>
      <c r="B114" s="199" t="s">
        <v>158</v>
      </c>
      <c r="C114" s="198" t="s">
        <v>194</v>
      </c>
      <c r="D114" s="196"/>
      <c r="E114" s="196"/>
      <c r="F114" s="198"/>
      <c r="G114" s="206"/>
      <c r="H114" s="207"/>
      <c r="I114" s="207"/>
      <c r="J114" s="208"/>
      <c r="K114" s="245">
        <f>SUM(K115)</f>
        <v>22582300</v>
      </c>
      <c r="L114" s="245">
        <f t="shared" si="23"/>
        <v>76192200</v>
      </c>
      <c r="M114" s="245">
        <f t="shared" si="23"/>
        <v>110700</v>
      </c>
      <c r="N114" s="245">
        <f t="shared" si="23"/>
        <v>98885200</v>
      </c>
    </row>
    <row r="115" spans="1:15" s="181" customFormat="1" x14ac:dyDescent="0.2">
      <c r="A115" s="183"/>
      <c r="C115" s="175" t="s">
        <v>160</v>
      </c>
      <c r="D115" s="181" t="s">
        <v>111</v>
      </c>
      <c r="E115" s="177"/>
      <c r="F115" s="178"/>
      <c r="G115" s="179"/>
      <c r="H115" s="179"/>
      <c r="I115" s="179"/>
      <c r="J115" s="184"/>
      <c r="K115" s="244">
        <f>SUM(K116)</f>
        <v>22582300</v>
      </c>
      <c r="L115" s="244">
        <f t="shared" ref="L115:M115" si="24">SUM(L116)</f>
        <v>76192200</v>
      </c>
      <c r="M115" s="244">
        <f t="shared" si="24"/>
        <v>110700</v>
      </c>
      <c r="N115" s="244">
        <f t="shared" ref="N115" si="25">SUM(N116)</f>
        <v>98885200</v>
      </c>
    </row>
    <row r="116" spans="1:15" s="181" customFormat="1" x14ac:dyDescent="0.2">
      <c r="A116" s="183"/>
      <c r="C116" s="177"/>
      <c r="D116" s="186" t="s">
        <v>161</v>
      </c>
      <c r="E116" s="197">
        <v>1.1000000000000001</v>
      </c>
      <c r="F116" s="182" t="s">
        <v>112</v>
      </c>
      <c r="J116" s="184"/>
      <c r="K116" s="244">
        <f>SUM(K118,K119,K120,K122,K123)</f>
        <v>22582300</v>
      </c>
      <c r="L116" s="244">
        <f t="shared" ref="L116:N116" si="26">SUM(L118,L119,L120,L122,L123)</f>
        <v>76192200</v>
      </c>
      <c r="M116" s="244">
        <f t="shared" si="26"/>
        <v>110700</v>
      </c>
      <c r="N116" s="244">
        <f t="shared" si="26"/>
        <v>98885200</v>
      </c>
    </row>
    <row r="117" spans="1:15" s="258" customFormat="1" x14ac:dyDescent="0.2">
      <c r="A117" s="261"/>
      <c r="C117" s="262"/>
      <c r="D117" s="268"/>
      <c r="E117" s="299"/>
      <c r="F117" s="263" t="s">
        <v>332</v>
      </c>
      <c r="G117" s="258" t="s">
        <v>7</v>
      </c>
      <c r="H117" s="258" t="s">
        <v>333</v>
      </c>
      <c r="J117" s="265"/>
      <c r="K117" s="249">
        <f>SUM(K118,K119,K120,K121,K122,K123)</f>
        <v>22582300</v>
      </c>
      <c r="L117" s="249">
        <f t="shared" ref="L117:N117" si="27">SUM(L118,L119,L120,L121,L122,L123)</f>
        <v>76192200</v>
      </c>
      <c r="M117" s="249">
        <f t="shared" si="27"/>
        <v>110700</v>
      </c>
      <c r="N117" s="249">
        <f t="shared" si="27"/>
        <v>98885200</v>
      </c>
    </row>
    <row r="118" spans="1:15" s="258" customFormat="1" hidden="1" x14ac:dyDescent="0.2">
      <c r="A118" s="261"/>
      <c r="E118" s="262"/>
      <c r="F118" s="263" t="s">
        <v>163</v>
      </c>
      <c r="G118" s="274" t="s">
        <v>7</v>
      </c>
      <c r="H118" s="276" t="s">
        <v>113</v>
      </c>
      <c r="I118" s="276"/>
      <c r="J118" s="301"/>
      <c r="K118" s="249">
        <f>SUM([1]พันธกิจที่4!$E$12)</f>
        <v>22510000</v>
      </c>
      <c r="L118" s="249">
        <f>SUM([1]พันธกิจที่4!$F$12)</f>
        <v>71670000</v>
      </c>
      <c r="M118" s="249">
        <f>SUM([1]พันธกิจที่4!$G$12:$I$12)</f>
        <v>0</v>
      </c>
      <c r="N118" s="249">
        <f>SUM(K118:M118)</f>
        <v>94180000</v>
      </c>
    </row>
    <row r="119" spans="1:15" s="258" customFormat="1" hidden="1" x14ac:dyDescent="0.2">
      <c r="A119" s="279"/>
      <c r="B119" s="280"/>
      <c r="C119" s="280"/>
      <c r="D119" s="280"/>
      <c r="E119" s="302"/>
      <c r="F119" s="281"/>
      <c r="G119" s="282" t="s">
        <v>20</v>
      </c>
      <c r="H119" s="303" t="s">
        <v>115</v>
      </c>
      <c r="I119" s="303"/>
      <c r="J119" s="284"/>
      <c r="K119" s="252">
        <f>SUM([1]พันธกิจที่4!$E$17)</f>
        <v>0</v>
      </c>
      <c r="L119" s="252">
        <f>SUM([1]พันธกิจที่4!$F$17)</f>
        <v>213000</v>
      </c>
      <c r="M119" s="252">
        <f>SUM([1]พันธกิจที่4!$G$17:$I$17)</f>
        <v>0</v>
      </c>
      <c r="N119" s="252">
        <f t="shared" ref="N119:N123" si="28">SUM(K119:M119)</f>
        <v>213000</v>
      </c>
    </row>
    <row r="120" spans="1:15" s="258" customFormat="1" hidden="1" x14ac:dyDescent="0.2">
      <c r="A120" s="304"/>
      <c r="B120" s="305"/>
      <c r="C120" s="305"/>
      <c r="D120" s="305"/>
      <c r="E120" s="339"/>
      <c r="F120" s="340"/>
      <c r="G120" s="341" t="s">
        <v>116</v>
      </c>
      <c r="H120" s="342" t="s">
        <v>187</v>
      </c>
      <c r="I120" s="342"/>
      <c r="J120" s="343"/>
      <c r="K120" s="344">
        <f>SUM([1]พันธกิจที่4!$E$26)</f>
        <v>72300</v>
      </c>
      <c r="L120" s="344">
        <f>SUM([1]พันธกิจที่4!$F$26)</f>
        <v>4079200</v>
      </c>
      <c r="M120" s="344">
        <f>SUM([1]พันธกิจที่4!$G$26:$I$26)</f>
        <v>110700</v>
      </c>
      <c r="N120" s="344">
        <f t="shared" si="28"/>
        <v>4262200</v>
      </c>
    </row>
    <row r="121" spans="1:15" s="258" customFormat="1" hidden="1" x14ac:dyDescent="0.2">
      <c r="A121" s="261"/>
      <c r="E121" s="262"/>
      <c r="F121" s="263"/>
      <c r="G121" s="274"/>
      <c r="H121" s="276" t="s">
        <v>188</v>
      </c>
      <c r="I121" s="276"/>
      <c r="J121" s="265"/>
      <c r="K121" s="249"/>
      <c r="L121" s="249"/>
      <c r="M121" s="249"/>
      <c r="N121" s="249"/>
    </row>
    <row r="122" spans="1:15" s="258" customFormat="1" hidden="1" x14ac:dyDescent="0.2">
      <c r="A122" s="261"/>
      <c r="E122" s="262"/>
      <c r="F122" s="263"/>
      <c r="G122" s="274" t="s">
        <v>120</v>
      </c>
      <c r="H122" s="276" t="s">
        <v>189</v>
      </c>
      <c r="I122" s="276"/>
      <c r="J122" s="265"/>
      <c r="K122" s="249">
        <v>0</v>
      </c>
      <c r="L122" s="249">
        <v>0</v>
      </c>
      <c r="M122" s="249">
        <v>0</v>
      </c>
      <c r="N122" s="249">
        <f t="shared" si="28"/>
        <v>0</v>
      </c>
    </row>
    <row r="123" spans="1:15" s="258" customFormat="1" hidden="1" x14ac:dyDescent="0.2">
      <c r="A123" s="261"/>
      <c r="E123" s="262"/>
      <c r="F123" s="263"/>
      <c r="G123" s="274" t="s">
        <v>123</v>
      </c>
      <c r="H123" s="276" t="s">
        <v>191</v>
      </c>
      <c r="I123" s="276"/>
      <c r="J123" s="265"/>
      <c r="K123" s="249">
        <f>SUM([1]พันธกิจที่4!$E$161)</f>
        <v>0</v>
      </c>
      <c r="L123" s="249">
        <f>SUM([1]พันธกิจที่4!$F$161)</f>
        <v>230000</v>
      </c>
      <c r="M123" s="249">
        <f>SUM([1]พันธกิจที่4!$G$161:$I$161)</f>
        <v>0</v>
      </c>
      <c r="N123" s="249">
        <f t="shared" si="28"/>
        <v>230000</v>
      </c>
    </row>
    <row r="124" spans="1:15" s="258" customFormat="1" hidden="1" x14ac:dyDescent="0.2">
      <c r="A124" s="279"/>
      <c r="B124" s="280"/>
      <c r="C124" s="280"/>
      <c r="D124" s="280"/>
      <c r="E124" s="302"/>
      <c r="F124" s="281"/>
      <c r="G124" s="282"/>
      <c r="H124" s="303" t="s">
        <v>190</v>
      </c>
      <c r="I124" s="303"/>
      <c r="J124" s="284"/>
      <c r="K124" s="252"/>
      <c r="L124" s="252"/>
      <c r="M124" s="252"/>
      <c r="N124" s="249"/>
    </row>
    <row r="125" spans="1:15" x14ac:dyDescent="0.2">
      <c r="A125" s="360" t="s">
        <v>153</v>
      </c>
      <c r="B125" s="361"/>
      <c r="C125" s="361"/>
      <c r="D125" s="361"/>
      <c r="E125" s="361"/>
      <c r="F125" s="361"/>
      <c r="G125" s="361"/>
      <c r="H125" s="361"/>
      <c r="I125" s="361"/>
      <c r="J125" s="362"/>
      <c r="K125" s="236">
        <f>SUM(K5,K77,K92,K113)</f>
        <v>469279520</v>
      </c>
      <c r="L125" s="236">
        <f t="shared" ref="L125" si="29">SUM(L5,L77,L92,L113)</f>
        <v>1180552680</v>
      </c>
      <c r="M125" s="236">
        <f>SUM(M5,M77,M92,M113)</f>
        <v>1532120</v>
      </c>
      <c r="N125" s="236">
        <f>SUM(N5,N77,N92,N113)</f>
        <v>1651364320</v>
      </c>
      <c r="O125" s="236"/>
    </row>
  </sheetData>
  <mergeCells count="6">
    <mergeCell ref="A3:J3"/>
    <mergeCell ref="K2:N2"/>
    <mergeCell ref="N3:N4"/>
    <mergeCell ref="A125:J125"/>
    <mergeCell ref="C1:N1"/>
    <mergeCell ref="H81:J81"/>
  </mergeCells>
  <printOptions horizontalCentered="1"/>
  <pageMargins left="0.19685039370078741" right="0.39370078740157483" top="0.59055118110236227" bottom="0.39370078740157483" header="0.31496062992125984" footer="0.39370078740157483"/>
  <pageSetup scale="70" orientation="landscape" r:id="rId1"/>
  <rowBreaks count="1" manualBreakCount="1">
    <brk id="7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K286"/>
  <sheetViews>
    <sheetView tabSelected="1" view="pageBreakPreview" topLeftCell="A157" zoomScale="90" zoomScaleNormal="100" zoomScaleSheetLayoutView="90" workbookViewId="0">
      <selection activeCell="A224" sqref="A224:J224"/>
    </sheetView>
  </sheetViews>
  <sheetFormatPr defaultRowHeight="23.25" x14ac:dyDescent="0.5"/>
  <cols>
    <col min="1" max="1" width="7" style="61" customWidth="1"/>
    <col min="2" max="2" width="14.375" style="3" customWidth="1"/>
    <col min="3" max="3" width="3.875" style="61" customWidth="1"/>
    <col min="4" max="4" width="26.125" style="62" bestFit="1" customWidth="1"/>
    <col min="5" max="5" width="4" style="63" bestFit="1" customWidth="1"/>
    <col min="6" max="6" width="3.75" style="4" customWidth="1"/>
    <col min="7" max="7" width="53" style="62" bestFit="1" customWidth="1"/>
    <col min="8" max="8" width="3" style="108" bestFit="1" customWidth="1"/>
    <col min="9" max="9" width="30.25" style="62" customWidth="1"/>
    <col min="10" max="10" width="11.625" style="64" bestFit="1" customWidth="1"/>
    <col min="11" max="16384" width="9" style="65"/>
  </cols>
  <sheetData>
    <row r="1" spans="1:10" s="2" customFormat="1" ht="26.25" x14ac:dyDescent="0.55000000000000004">
      <c r="A1" s="377" t="s">
        <v>265</v>
      </c>
      <c r="B1" s="377"/>
      <c r="C1" s="377"/>
      <c r="D1" s="377"/>
      <c r="E1" s="377"/>
      <c r="F1" s="377"/>
      <c r="G1" s="377"/>
      <c r="H1" s="377"/>
      <c r="I1" s="377"/>
      <c r="J1" s="377"/>
    </row>
    <row r="2" spans="1:10" s="3" customFormat="1" ht="10.5" customHeight="1" x14ac:dyDescent="0.5">
      <c r="E2" s="4"/>
      <c r="F2" s="4"/>
      <c r="H2" s="108"/>
      <c r="J2" s="1"/>
    </row>
    <row r="3" spans="1:10" s="10" customFormat="1" ht="21" customHeight="1" x14ac:dyDescent="0.45">
      <c r="A3" s="387" t="s">
        <v>197</v>
      </c>
      <c r="B3" s="388"/>
      <c r="C3" s="5"/>
      <c r="D3" s="6"/>
      <c r="E3" s="7"/>
      <c r="F3" s="8"/>
      <c r="G3" s="6"/>
      <c r="H3" s="105"/>
      <c r="I3" s="324"/>
      <c r="J3" s="9" t="s">
        <v>0</v>
      </c>
    </row>
    <row r="4" spans="1:10" s="12" customFormat="1" ht="21" x14ac:dyDescent="0.45">
      <c r="A4" s="389"/>
      <c r="B4" s="390"/>
      <c r="C4" s="395" t="s">
        <v>1</v>
      </c>
      <c r="D4" s="395"/>
      <c r="E4" s="395" t="s">
        <v>2</v>
      </c>
      <c r="F4" s="395"/>
      <c r="G4" s="395"/>
      <c r="H4" s="308"/>
      <c r="I4" s="345" t="s">
        <v>3</v>
      </c>
      <c r="J4" s="11" t="s">
        <v>266</v>
      </c>
    </row>
    <row r="5" spans="1:10" s="10" customFormat="1" ht="21" x14ac:dyDescent="0.45">
      <c r="A5" s="391"/>
      <c r="B5" s="392"/>
      <c r="C5" s="13"/>
      <c r="D5" s="14"/>
      <c r="E5" s="15"/>
      <c r="F5" s="16"/>
      <c r="G5" s="14"/>
      <c r="H5" s="106"/>
      <c r="I5" s="325"/>
      <c r="J5" s="17" t="s">
        <v>4</v>
      </c>
    </row>
    <row r="6" spans="1:10" s="10" customFormat="1" ht="21" customHeight="1" x14ac:dyDescent="0.45">
      <c r="A6" s="372" t="s">
        <v>198</v>
      </c>
      <c r="B6" s="373"/>
      <c r="C6" s="373"/>
      <c r="D6" s="373"/>
      <c r="E6" s="373"/>
      <c r="F6" s="373"/>
      <c r="G6" s="374"/>
      <c r="H6" s="117"/>
      <c r="I6" s="326"/>
      <c r="J6" s="118">
        <f>SUM(J7)</f>
        <v>1294968650</v>
      </c>
    </row>
    <row r="7" spans="1:10" s="83" customFormat="1" ht="21" customHeight="1" x14ac:dyDescent="0.45">
      <c r="A7" s="378" t="s">
        <v>196</v>
      </c>
      <c r="B7" s="379"/>
      <c r="C7" s="379"/>
      <c r="D7" s="379"/>
      <c r="E7" s="379"/>
      <c r="F7" s="379"/>
      <c r="G7" s="380"/>
      <c r="H7" s="112"/>
      <c r="I7" s="327"/>
      <c r="J7" s="114">
        <f>SUM(J9,J49,J74,J85,J129)</f>
        <v>1294968650</v>
      </c>
    </row>
    <row r="8" spans="1:10" s="24" customFormat="1" ht="21" x14ac:dyDescent="0.45">
      <c r="A8" s="91" t="s">
        <v>160</v>
      </c>
      <c r="B8" s="365" t="s">
        <v>5</v>
      </c>
      <c r="C8" s="365"/>
      <c r="D8" s="365"/>
      <c r="E8" s="365"/>
      <c r="F8" s="365"/>
      <c r="G8" s="366"/>
      <c r="H8" s="107"/>
      <c r="I8" s="328"/>
      <c r="J8" s="23"/>
    </row>
    <row r="9" spans="1:10" s="24" customFormat="1" ht="21" x14ac:dyDescent="0.45">
      <c r="A9" s="90"/>
      <c r="B9" s="84"/>
      <c r="C9" s="18">
        <v>1.1000000000000001</v>
      </c>
      <c r="D9" s="19" t="s">
        <v>6</v>
      </c>
      <c r="E9" s="20"/>
      <c r="F9" s="21"/>
      <c r="G9" s="22"/>
      <c r="H9" s="107"/>
      <c r="I9" s="328"/>
      <c r="J9" s="23">
        <f>SUM(J10,J36)</f>
        <v>393875650</v>
      </c>
    </row>
    <row r="10" spans="1:10" s="28" customFormat="1" ht="21" x14ac:dyDescent="0.45">
      <c r="A10" s="18"/>
      <c r="B10" s="87"/>
      <c r="C10" s="18"/>
      <c r="D10" s="19"/>
      <c r="E10" s="20" t="s">
        <v>7</v>
      </c>
      <c r="F10" s="25" t="s">
        <v>8</v>
      </c>
      <c r="G10" s="26"/>
      <c r="H10" s="109"/>
      <c r="I10" s="328"/>
      <c r="J10" s="27">
        <f>SUM('7.ความเชื่อมโยงพันธกิจ งปม.'!N9)</f>
        <v>271632680</v>
      </c>
    </row>
    <row r="11" spans="1:10" s="28" customFormat="1" ht="21" x14ac:dyDescent="0.45">
      <c r="A11" s="18"/>
      <c r="B11" s="41"/>
      <c r="C11" s="29"/>
      <c r="D11" s="30"/>
      <c r="E11" s="31"/>
      <c r="F11" s="32">
        <v>1</v>
      </c>
      <c r="G11" s="26" t="s">
        <v>9</v>
      </c>
      <c r="H11" s="110">
        <v>1</v>
      </c>
      <c r="I11" s="26" t="s">
        <v>223</v>
      </c>
      <c r="J11" s="76"/>
    </row>
    <row r="12" spans="1:10" s="28" customFormat="1" ht="21" x14ac:dyDescent="0.45">
      <c r="A12" s="18"/>
      <c r="B12" s="41"/>
      <c r="C12" s="29"/>
      <c r="D12" s="30"/>
      <c r="E12" s="31"/>
      <c r="F12" s="32">
        <v>2</v>
      </c>
      <c r="G12" s="26" t="s">
        <v>10</v>
      </c>
      <c r="H12" s="110"/>
      <c r="I12" s="26" t="s">
        <v>336</v>
      </c>
      <c r="J12" s="76"/>
    </row>
    <row r="13" spans="1:10" s="28" customFormat="1" ht="21" x14ac:dyDescent="0.45">
      <c r="A13" s="18"/>
      <c r="B13" s="41"/>
      <c r="C13" s="29"/>
      <c r="D13" s="30"/>
      <c r="E13" s="31"/>
      <c r="F13" s="32">
        <v>3</v>
      </c>
      <c r="G13" s="26" t="s">
        <v>11</v>
      </c>
      <c r="H13" s="110"/>
      <c r="I13" s="26" t="s">
        <v>150</v>
      </c>
      <c r="J13" s="76"/>
    </row>
    <row r="14" spans="1:10" s="28" customFormat="1" ht="21" x14ac:dyDescent="0.45">
      <c r="A14" s="18"/>
      <c r="B14" s="41"/>
      <c r="C14" s="29"/>
      <c r="D14" s="30"/>
      <c r="E14" s="31"/>
      <c r="F14" s="32">
        <v>4</v>
      </c>
      <c r="G14" s="26" t="s">
        <v>12</v>
      </c>
      <c r="H14" s="110"/>
      <c r="I14" s="28" t="s">
        <v>151</v>
      </c>
      <c r="J14" s="76"/>
    </row>
    <row r="15" spans="1:10" s="28" customFormat="1" ht="21" x14ac:dyDescent="0.45">
      <c r="A15" s="18"/>
      <c r="B15" s="41"/>
      <c r="C15" s="29"/>
      <c r="D15" s="30"/>
      <c r="E15" s="31"/>
      <c r="F15" s="32">
        <v>5</v>
      </c>
      <c r="G15" s="26" t="s">
        <v>13</v>
      </c>
      <c r="H15" s="110"/>
      <c r="I15" s="26"/>
      <c r="J15" s="76"/>
    </row>
    <row r="16" spans="1:10" s="28" customFormat="1" ht="21" x14ac:dyDescent="0.45">
      <c r="A16" s="18"/>
      <c r="B16" s="41"/>
      <c r="C16" s="29"/>
      <c r="D16" s="30"/>
      <c r="E16" s="31"/>
      <c r="F16" s="32">
        <v>6</v>
      </c>
      <c r="G16" s="26" t="s">
        <v>14</v>
      </c>
      <c r="H16" s="110">
        <v>2</v>
      </c>
      <c r="I16" s="26" t="s">
        <v>224</v>
      </c>
      <c r="J16" s="76"/>
    </row>
    <row r="17" spans="1:10" s="28" customFormat="1" ht="21" x14ac:dyDescent="0.45">
      <c r="A17" s="18"/>
      <c r="B17" s="41"/>
      <c r="C17" s="29"/>
      <c r="D17" s="30"/>
      <c r="E17" s="31"/>
      <c r="F17" s="32">
        <v>7</v>
      </c>
      <c r="G17" s="26" t="s">
        <v>15</v>
      </c>
      <c r="H17" s="110"/>
      <c r="I17" s="26" t="s">
        <v>225</v>
      </c>
      <c r="J17" s="76"/>
    </row>
    <row r="18" spans="1:10" s="28" customFormat="1" ht="21" x14ac:dyDescent="0.45">
      <c r="A18" s="18"/>
      <c r="B18" s="41"/>
      <c r="C18" s="29"/>
      <c r="D18" s="30"/>
      <c r="E18" s="31"/>
      <c r="F18" s="32">
        <v>8</v>
      </c>
      <c r="G18" s="26" t="s">
        <v>16</v>
      </c>
      <c r="H18" s="110"/>
      <c r="I18" s="26" t="s">
        <v>226</v>
      </c>
      <c r="J18" s="76"/>
    </row>
    <row r="19" spans="1:10" s="28" customFormat="1" ht="21" x14ac:dyDescent="0.45">
      <c r="A19" s="18"/>
      <c r="B19" s="41"/>
      <c r="C19" s="29"/>
      <c r="D19" s="30"/>
      <c r="E19" s="29"/>
      <c r="G19" s="26"/>
      <c r="H19" s="110"/>
      <c r="I19" s="26"/>
      <c r="J19" s="27"/>
    </row>
    <row r="20" spans="1:10" s="28" customFormat="1" ht="21" x14ac:dyDescent="0.45">
      <c r="A20" s="18"/>
      <c r="B20" s="41"/>
      <c r="C20" s="29"/>
      <c r="D20" s="30"/>
      <c r="E20" s="29"/>
      <c r="G20" s="26"/>
      <c r="H20" s="110">
        <v>3</v>
      </c>
      <c r="I20" s="26" t="s">
        <v>207</v>
      </c>
      <c r="J20" s="27"/>
    </row>
    <row r="21" spans="1:10" s="28" customFormat="1" ht="21" x14ac:dyDescent="0.45">
      <c r="A21" s="18"/>
      <c r="B21" s="41"/>
      <c r="C21" s="29"/>
      <c r="D21" s="30"/>
      <c r="E21" s="29"/>
      <c r="G21" s="26"/>
      <c r="H21" s="110"/>
      <c r="I21" s="26" t="s">
        <v>227</v>
      </c>
      <c r="J21" s="27"/>
    </row>
    <row r="22" spans="1:10" s="28" customFormat="1" ht="21" x14ac:dyDescent="0.45">
      <c r="A22" s="18"/>
      <c r="B22" s="41"/>
      <c r="C22" s="29"/>
      <c r="D22" s="30"/>
      <c r="E22" s="31"/>
      <c r="F22" s="33"/>
      <c r="G22" s="26" t="s">
        <v>17</v>
      </c>
      <c r="H22" s="110"/>
      <c r="I22" s="26" t="s">
        <v>228</v>
      </c>
      <c r="J22" s="27"/>
    </row>
    <row r="23" spans="1:10" s="28" customFormat="1" ht="21" x14ac:dyDescent="0.45">
      <c r="A23" s="18"/>
      <c r="B23" s="41"/>
      <c r="C23" s="29"/>
      <c r="D23" s="30"/>
      <c r="E23" s="31"/>
      <c r="F23" s="33"/>
      <c r="G23" s="26"/>
      <c r="H23" s="110"/>
      <c r="I23" s="26" t="s">
        <v>229</v>
      </c>
      <c r="J23" s="27"/>
    </row>
    <row r="24" spans="1:10" s="28" customFormat="1" ht="21" x14ac:dyDescent="0.45">
      <c r="A24" s="18"/>
      <c r="B24" s="41"/>
      <c r="C24" s="29"/>
      <c r="D24" s="30"/>
      <c r="E24" s="31"/>
      <c r="F24" s="33"/>
      <c r="G24" s="26"/>
      <c r="H24" s="109"/>
      <c r="I24" s="26" t="s">
        <v>230</v>
      </c>
      <c r="J24" s="27"/>
    </row>
    <row r="25" spans="1:10" s="28" customFormat="1" ht="21" x14ac:dyDescent="0.45">
      <c r="A25" s="18"/>
      <c r="B25" s="41"/>
      <c r="C25" s="29"/>
      <c r="D25" s="30"/>
      <c r="E25" s="31"/>
      <c r="F25" s="33"/>
      <c r="G25" s="26"/>
      <c r="H25" s="109"/>
      <c r="I25" s="26"/>
      <c r="J25" s="27"/>
    </row>
    <row r="26" spans="1:10" s="28" customFormat="1" ht="21" x14ac:dyDescent="0.45">
      <c r="A26" s="18"/>
      <c r="B26" s="41"/>
      <c r="C26" s="29"/>
      <c r="D26" s="30"/>
      <c r="E26" s="29"/>
      <c r="G26" s="26"/>
      <c r="H26" s="110">
        <v>4</v>
      </c>
      <c r="I26" s="26" t="s">
        <v>231</v>
      </c>
      <c r="J26" s="27"/>
    </row>
    <row r="27" spans="1:10" s="28" customFormat="1" ht="21" x14ac:dyDescent="0.45">
      <c r="A27" s="18"/>
      <c r="B27" s="41"/>
      <c r="C27" s="29"/>
      <c r="D27" s="30"/>
      <c r="E27" s="31"/>
      <c r="F27" s="33"/>
      <c r="G27" s="26"/>
      <c r="H27" s="110"/>
      <c r="I27" s="26" t="s">
        <v>249</v>
      </c>
      <c r="J27" s="27"/>
    </row>
    <row r="28" spans="1:10" s="28" customFormat="1" ht="21" x14ac:dyDescent="0.45">
      <c r="A28" s="78"/>
      <c r="B28" s="85"/>
      <c r="C28" s="71"/>
      <c r="D28" s="80"/>
      <c r="E28" s="73"/>
      <c r="F28" s="74"/>
      <c r="G28" s="72"/>
      <c r="H28" s="116"/>
      <c r="I28" s="72"/>
      <c r="J28" s="75"/>
    </row>
    <row r="29" spans="1:10" s="28" customFormat="1" ht="21" x14ac:dyDescent="0.45">
      <c r="A29" s="312"/>
      <c r="B29" s="332"/>
      <c r="C29" s="126"/>
      <c r="D29" s="133"/>
      <c r="E29" s="134"/>
      <c r="F29" s="333"/>
      <c r="G29" s="77"/>
      <c r="H29" s="121">
        <v>5</v>
      </c>
      <c r="I29" s="77" t="s">
        <v>208</v>
      </c>
      <c r="J29" s="130"/>
    </row>
    <row r="30" spans="1:10" s="28" customFormat="1" ht="21" x14ac:dyDescent="0.45">
      <c r="A30" s="18"/>
      <c r="B30" s="41"/>
      <c r="C30" s="29"/>
      <c r="D30" s="30"/>
      <c r="E30" s="31"/>
      <c r="F30" s="33"/>
      <c r="G30" s="26"/>
      <c r="H30" s="110"/>
      <c r="I30" s="26" t="s">
        <v>19</v>
      </c>
      <c r="J30" s="27"/>
    </row>
    <row r="31" spans="1:10" s="28" customFormat="1" ht="21" x14ac:dyDescent="0.45">
      <c r="A31" s="18"/>
      <c r="B31" s="41"/>
      <c r="C31" s="29"/>
      <c r="D31" s="30"/>
      <c r="E31" s="31"/>
      <c r="F31" s="33"/>
      <c r="G31" s="26"/>
      <c r="H31" s="110"/>
      <c r="I31" s="26"/>
      <c r="J31" s="27"/>
    </row>
    <row r="32" spans="1:10" s="28" customFormat="1" ht="21" x14ac:dyDescent="0.45">
      <c r="A32" s="18"/>
      <c r="B32" s="41"/>
      <c r="C32" s="29"/>
      <c r="D32" s="30"/>
      <c r="E32" s="31"/>
      <c r="F32" s="33"/>
      <c r="G32" s="26"/>
      <c r="H32" s="110">
        <v>6</v>
      </c>
      <c r="I32" s="26" t="s">
        <v>288</v>
      </c>
      <c r="J32" s="27"/>
    </row>
    <row r="33" spans="1:10" s="28" customFormat="1" ht="21" x14ac:dyDescent="0.45">
      <c r="A33" s="18"/>
      <c r="B33" s="41"/>
      <c r="C33" s="29"/>
      <c r="D33" s="30"/>
      <c r="E33" s="31"/>
      <c r="F33" s="33"/>
      <c r="G33" s="26"/>
      <c r="H33" s="110"/>
      <c r="I33" s="26" t="s">
        <v>289</v>
      </c>
      <c r="J33" s="27"/>
    </row>
    <row r="34" spans="1:10" s="28" customFormat="1" ht="21" x14ac:dyDescent="0.45">
      <c r="A34" s="18"/>
      <c r="B34" s="41"/>
      <c r="C34" s="29"/>
      <c r="D34" s="30"/>
      <c r="E34" s="31"/>
      <c r="F34" s="33"/>
      <c r="G34" s="26"/>
      <c r="H34" s="110"/>
      <c r="I34" s="26" t="s">
        <v>18</v>
      </c>
      <c r="J34" s="27"/>
    </row>
    <row r="35" spans="1:10" s="28" customFormat="1" ht="21" x14ac:dyDescent="0.45">
      <c r="A35" s="29"/>
      <c r="C35" s="29"/>
      <c r="D35" s="30"/>
      <c r="E35" s="31"/>
      <c r="F35" s="33"/>
      <c r="G35" s="26"/>
      <c r="H35" s="110"/>
      <c r="I35" s="26"/>
      <c r="J35" s="27"/>
    </row>
    <row r="36" spans="1:10" s="28" customFormat="1" ht="21" x14ac:dyDescent="0.45">
      <c r="A36" s="29"/>
      <c r="C36" s="34"/>
      <c r="D36" s="92"/>
      <c r="E36" s="34" t="s">
        <v>20</v>
      </c>
      <c r="F36" s="35" t="s">
        <v>204</v>
      </c>
      <c r="G36" s="26"/>
      <c r="H36" s="110"/>
      <c r="I36" s="26"/>
      <c r="J36" s="27">
        <f>SUM('7.ความเชื่อมโยงพันธกิจ งปม.'!N18)</f>
        <v>122242970</v>
      </c>
    </row>
    <row r="37" spans="1:10" s="28" customFormat="1" ht="21" x14ac:dyDescent="0.45">
      <c r="A37" s="29"/>
      <c r="C37" s="36"/>
      <c r="D37" s="37"/>
      <c r="E37" s="31"/>
      <c r="F37" s="32">
        <v>1</v>
      </c>
      <c r="G37" s="26" t="s">
        <v>21</v>
      </c>
      <c r="H37" s="110">
        <v>7</v>
      </c>
      <c r="I37" s="26" t="s">
        <v>209</v>
      </c>
      <c r="J37" s="76"/>
    </row>
    <row r="38" spans="1:10" s="28" customFormat="1" ht="21" x14ac:dyDescent="0.45">
      <c r="A38" s="29"/>
      <c r="C38" s="36"/>
      <c r="D38" s="37"/>
      <c r="E38" s="31"/>
      <c r="F38" s="32">
        <v>2</v>
      </c>
      <c r="G38" s="26" t="s">
        <v>22</v>
      </c>
      <c r="H38" s="110"/>
      <c r="I38" s="26" t="s">
        <v>128</v>
      </c>
      <c r="J38" s="76"/>
    </row>
    <row r="39" spans="1:10" s="28" customFormat="1" ht="21" x14ac:dyDescent="0.45">
      <c r="A39" s="29"/>
      <c r="C39" s="36"/>
      <c r="D39" s="37"/>
      <c r="E39" s="31"/>
      <c r="F39" s="32">
        <v>3</v>
      </c>
      <c r="G39" s="26" t="s">
        <v>23</v>
      </c>
      <c r="H39" s="110"/>
      <c r="I39" s="26" t="s">
        <v>127</v>
      </c>
      <c r="J39" s="76"/>
    </row>
    <row r="40" spans="1:10" s="28" customFormat="1" ht="21" x14ac:dyDescent="0.45">
      <c r="A40" s="29"/>
      <c r="C40" s="36"/>
      <c r="D40" s="37"/>
      <c r="E40" s="31"/>
      <c r="F40" s="32">
        <v>4</v>
      </c>
      <c r="G40" s="26" t="s">
        <v>24</v>
      </c>
      <c r="H40" s="110"/>
      <c r="I40" s="26" t="s">
        <v>126</v>
      </c>
      <c r="J40" s="76"/>
    </row>
    <row r="41" spans="1:10" s="28" customFormat="1" ht="21" x14ac:dyDescent="0.45">
      <c r="A41" s="29"/>
      <c r="C41" s="36"/>
      <c r="D41" s="37"/>
      <c r="E41" s="31"/>
      <c r="F41" s="32">
        <v>5</v>
      </c>
      <c r="G41" s="26" t="s">
        <v>25</v>
      </c>
      <c r="H41" s="110"/>
      <c r="J41" s="76"/>
    </row>
    <row r="42" spans="1:10" s="28" customFormat="1" ht="21" x14ac:dyDescent="0.45">
      <c r="A42" s="29"/>
      <c r="C42" s="36"/>
      <c r="D42" s="37"/>
      <c r="E42" s="31"/>
      <c r="F42" s="32">
        <v>6</v>
      </c>
      <c r="G42" s="26" t="s">
        <v>26</v>
      </c>
      <c r="H42" s="110">
        <v>8</v>
      </c>
      <c r="I42" s="28" t="s">
        <v>210</v>
      </c>
      <c r="J42" s="76"/>
    </row>
    <row r="43" spans="1:10" s="28" customFormat="1" ht="21" x14ac:dyDescent="0.45">
      <c r="A43" s="18"/>
      <c r="B43" s="41"/>
      <c r="C43" s="29"/>
      <c r="D43" s="30"/>
      <c r="E43" s="29"/>
      <c r="G43" s="26"/>
      <c r="H43" s="110"/>
      <c r="I43" s="28" t="s">
        <v>129</v>
      </c>
      <c r="J43" s="76"/>
    </row>
    <row r="44" spans="1:10" s="28" customFormat="1" ht="21" x14ac:dyDescent="0.45">
      <c r="A44" s="18"/>
      <c r="B44" s="41"/>
      <c r="C44" s="29"/>
      <c r="D44" s="30"/>
      <c r="E44" s="29"/>
      <c r="G44" s="26"/>
      <c r="H44" s="110"/>
      <c r="J44" s="76"/>
    </row>
    <row r="45" spans="1:10" s="28" customFormat="1" ht="21" x14ac:dyDescent="0.45">
      <c r="A45" s="18"/>
      <c r="B45" s="41"/>
      <c r="C45" s="29"/>
      <c r="D45" s="30"/>
      <c r="E45" s="29"/>
      <c r="G45" s="26"/>
      <c r="H45" s="110">
        <v>9</v>
      </c>
      <c r="I45" s="28" t="s">
        <v>233</v>
      </c>
      <c r="J45" s="76"/>
    </row>
    <row r="46" spans="1:10" s="28" customFormat="1" ht="21" x14ac:dyDescent="0.45">
      <c r="A46" s="18"/>
      <c r="B46" s="41"/>
      <c r="C46" s="29"/>
      <c r="D46" s="30"/>
      <c r="E46" s="29"/>
      <c r="G46" s="26"/>
      <c r="H46" s="110"/>
      <c r="I46" s="28" t="s">
        <v>234</v>
      </c>
      <c r="J46" s="76"/>
    </row>
    <row r="47" spans="1:10" s="28" customFormat="1" ht="21" x14ac:dyDescent="0.45">
      <c r="A47" s="18"/>
      <c r="B47" s="41"/>
      <c r="C47" s="29"/>
      <c r="D47" s="30"/>
      <c r="E47" s="29"/>
      <c r="G47" s="26"/>
      <c r="H47" s="110"/>
      <c r="I47" s="28" t="s">
        <v>18</v>
      </c>
      <c r="J47" s="76"/>
    </row>
    <row r="48" spans="1:10" s="28" customFormat="1" ht="21" x14ac:dyDescent="0.45">
      <c r="A48" s="71"/>
      <c r="B48" s="81"/>
      <c r="C48" s="131"/>
      <c r="D48" s="132"/>
      <c r="E48" s="73"/>
      <c r="F48" s="74"/>
      <c r="G48" s="72"/>
      <c r="H48" s="116"/>
      <c r="I48" s="72"/>
      <c r="J48" s="75"/>
    </row>
    <row r="49" spans="1:11" s="28" customFormat="1" ht="21" x14ac:dyDescent="0.45">
      <c r="A49" s="126"/>
      <c r="B49" s="127"/>
      <c r="C49" s="128">
        <v>1.2</v>
      </c>
      <c r="D49" s="307" t="s">
        <v>164</v>
      </c>
      <c r="E49" s="128" t="s">
        <v>27</v>
      </c>
      <c r="F49" s="129" t="s">
        <v>205</v>
      </c>
      <c r="G49" s="77"/>
      <c r="H49" s="121"/>
      <c r="I49" s="77"/>
      <c r="J49" s="130">
        <f>SUM('7.ความเชื่อมโยงพันธกิจ งปม.'!N26)</f>
        <v>125289950</v>
      </c>
    </row>
    <row r="50" spans="1:11" s="28" customFormat="1" ht="21" x14ac:dyDescent="0.45">
      <c r="A50" s="29"/>
      <c r="C50" s="18"/>
      <c r="D50" s="19"/>
      <c r="E50" s="31"/>
      <c r="F50" s="32">
        <v>1</v>
      </c>
      <c r="G50" s="26" t="s">
        <v>28</v>
      </c>
      <c r="H50" s="110">
        <v>10</v>
      </c>
      <c r="I50" s="26" t="s">
        <v>211</v>
      </c>
      <c r="J50" s="76"/>
      <c r="K50" s="29"/>
    </row>
    <row r="51" spans="1:11" s="28" customFormat="1" ht="21" x14ac:dyDescent="0.45">
      <c r="A51" s="29"/>
      <c r="C51" s="18"/>
      <c r="D51" s="19"/>
      <c r="E51" s="31"/>
      <c r="F51" s="32">
        <v>2</v>
      </c>
      <c r="G51" s="26" t="s">
        <v>29</v>
      </c>
      <c r="H51" s="110"/>
      <c r="I51" s="26" t="s">
        <v>132</v>
      </c>
      <c r="J51" s="76"/>
      <c r="K51" s="29"/>
    </row>
    <row r="52" spans="1:11" s="28" customFormat="1" ht="21" x14ac:dyDescent="0.45">
      <c r="A52" s="29"/>
      <c r="C52" s="18"/>
      <c r="D52" s="19"/>
      <c r="E52" s="31"/>
      <c r="F52" s="32">
        <v>3</v>
      </c>
      <c r="G52" s="26" t="s">
        <v>30</v>
      </c>
      <c r="H52" s="110"/>
      <c r="I52" s="26"/>
      <c r="J52" s="76"/>
    </row>
    <row r="53" spans="1:11" s="28" customFormat="1" ht="21" x14ac:dyDescent="0.45">
      <c r="A53" s="29"/>
      <c r="C53" s="18"/>
      <c r="D53" s="19"/>
      <c r="E53" s="31"/>
      <c r="F53" s="32">
        <v>4</v>
      </c>
      <c r="G53" s="26" t="s">
        <v>31</v>
      </c>
      <c r="H53" s="110">
        <v>11</v>
      </c>
      <c r="I53" s="26" t="s">
        <v>212</v>
      </c>
      <c r="J53" s="76"/>
    </row>
    <row r="54" spans="1:11" s="28" customFormat="1" ht="21" x14ac:dyDescent="0.45">
      <c r="A54" s="29"/>
      <c r="C54" s="18"/>
      <c r="D54" s="19"/>
      <c r="E54" s="31"/>
      <c r="F54" s="32">
        <v>5</v>
      </c>
      <c r="G54" s="26" t="s">
        <v>32</v>
      </c>
      <c r="H54" s="110"/>
      <c r="I54" s="26" t="s">
        <v>130</v>
      </c>
      <c r="J54" s="76"/>
    </row>
    <row r="55" spans="1:11" s="28" customFormat="1" ht="21" x14ac:dyDescent="0.45">
      <c r="A55" s="29"/>
      <c r="C55" s="18"/>
      <c r="D55" s="19"/>
      <c r="E55" s="31"/>
      <c r="F55" s="32">
        <v>6</v>
      </c>
      <c r="G55" s="26" t="s">
        <v>33</v>
      </c>
      <c r="H55" s="110"/>
      <c r="I55" s="26" t="s">
        <v>131</v>
      </c>
      <c r="J55" s="76"/>
    </row>
    <row r="56" spans="1:11" s="28" customFormat="1" ht="21" x14ac:dyDescent="0.45">
      <c r="A56" s="29"/>
      <c r="C56" s="18"/>
      <c r="D56" s="19"/>
      <c r="E56" s="31"/>
      <c r="F56" s="33"/>
      <c r="G56" s="26"/>
      <c r="H56" s="110"/>
      <c r="J56" s="27"/>
    </row>
    <row r="57" spans="1:11" s="28" customFormat="1" ht="21" x14ac:dyDescent="0.45">
      <c r="A57" s="29"/>
      <c r="C57" s="18"/>
      <c r="D57" s="19"/>
      <c r="E57" s="31"/>
      <c r="F57" s="33"/>
      <c r="G57" s="26"/>
      <c r="H57" s="110">
        <v>12</v>
      </c>
      <c r="I57" s="26" t="s">
        <v>213</v>
      </c>
      <c r="J57" s="27"/>
    </row>
    <row r="58" spans="1:11" s="28" customFormat="1" ht="21" x14ac:dyDescent="0.45">
      <c r="A58" s="29"/>
      <c r="C58" s="18"/>
      <c r="D58" s="19"/>
      <c r="E58" s="31"/>
      <c r="F58" s="33"/>
      <c r="G58" s="26"/>
      <c r="H58" s="110"/>
      <c r="I58" s="26" t="s">
        <v>317</v>
      </c>
      <c r="J58" s="27"/>
    </row>
    <row r="59" spans="1:11" s="28" customFormat="1" ht="21" x14ac:dyDescent="0.45">
      <c r="A59" s="29"/>
      <c r="C59" s="18"/>
      <c r="D59" s="19"/>
      <c r="E59" s="31"/>
      <c r="F59" s="33"/>
      <c r="G59" s="26"/>
      <c r="H59" s="110"/>
      <c r="I59" s="26"/>
      <c r="J59" s="27"/>
    </row>
    <row r="60" spans="1:11" s="28" customFormat="1" ht="21" x14ac:dyDescent="0.45">
      <c r="A60" s="29"/>
      <c r="C60" s="18"/>
      <c r="D60" s="19"/>
      <c r="E60" s="31"/>
      <c r="F60" s="33"/>
      <c r="G60" s="26"/>
      <c r="H60" s="110">
        <v>13</v>
      </c>
      <c r="I60" s="26" t="s">
        <v>290</v>
      </c>
      <c r="J60" s="27"/>
    </row>
    <row r="61" spans="1:11" s="28" customFormat="1" ht="21" x14ac:dyDescent="0.45">
      <c r="A61" s="29"/>
      <c r="C61" s="18"/>
      <c r="D61" s="19"/>
      <c r="E61" s="31"/>
      <c r="F61" s="33"/>
      <c r="G61" s="26"/>
      <c r="H61" s="110"/>
      <c r="I61" s="26" t="s">
        <v>291</v>
      </c>
      <c r="J61" s="27"/>
    </row>
    <row r="62" spans="1:11" s="28" customFormat="1" ht="21" x14ac:dyDescent="0.45">
      <c r="A62" s="29"/>
      <c r="C62" s="18"/>
      <c r="D62" s="19"/>
      <c r="E62" s="31"/>
      <c r="F62" s="33"/>
      <c r="G62" s="26"/>
      <c r="H62" s="110"/>
      <c r="I62" s="26"/>
      <c r="J62" s="27"/>
    </row>
    <row r="63" spans="1:11" s="28" customFormat="1" ht="21" x14ac:dyDescent="0.45">
      <c r="A63" s="29"/>
      <c r="C63" s="18"/>
      <c r="D63" s="19"/>
      <c r="E63" s="31"/>
      <c r="F63" s="33"/>
      <c r="G63" s="26"/>
      <c r="H63" s="110">
        <v>14</v>
      </c>
      <c r="I63" s="26" t="s">
        <v>214</v>
      </c>
      <c r="J63" s="27"/>
    </row>
    <row r="64" spans="1:11" s="28" customFormat="1" ht="21" x14ac:dyDescent="0.45">
      <c r="A64" s="29"/>
      <c r="C64" s="18"/>
      <c r="D64" s="19"/>
      <c r="E64" s="31"/>
      <c r="F64" s="33"/>
      <c r="G64" s="26"/>
      <c r="H64" s="110"/>
      <c r="I64" s="26" t="s">
        <v>292</v>
      </c>
      <c r="J64" s="27"/>
    </row>
    <row r="65" spans="1:10" s="28" customFormat="1" ht="21" x14ac:dyDescent="0.45">
      <c r="A65" s="29"/>
      <c r="C65" s="18"/>
      <c r="D65" s="19"/>
      <c r="E65" s="31"/>
      <c r="F65" s="33"/>
      <c r="G65" s="26"/>
      <c r="H65" s="110"/>
      <c r="I65" s="26"/>
      <c r="J65" s="27"/>
    </row>
    <row r="66" spans="1:10" s="28" customFormat="1" ht="21" x14ac:dyDescent="0.45">
      <c r="A66" s="29"/>
      <c r="C66" s="18"/>
      <c r="D66" s="19"/>
      <c r="E66" s="31"/>
      <c r="F66" s="33"/>
      <c r="G66" s="26"/>
      <c r="H66" s="110">
        <v>15</v>
      </c>
      <c r="I66" s="26" t="s">
        <v>215</v>
      </c>
      <c r="J66" s="27"/>
    </row>
    <row r="67" spans="1:10" s="28" customFormat="1" ht="21" x14ac:dyDescent="0.45">
      <c r="A67" s="29"/>
      <c r="C67" s="18"/>
      <c r="D67" s="19"/>
      <c r="E67" s="31"/>
      <c r="F67" s="33"/>
      <c r="G67" s="26"/>
      <c r="H67" s="110"/>
      <c r="I67" s="26" t="s">
        <v>34</v>
      </c>
      <c r="J67" s="27"/>
    </row>
    <row r="68" spans="1:10" s="28" customFormat="1" ht="21" x14ac:dyDescent="0.45">
      <c r="A68" s="29"/>
      <c r="C68" s="18"/>
      <c r="D68" s="19"/>
      <c r="E68" s="31"/>
      <c r="F68" s="33"/>
      <c r="G68" s="26"/>
      <c r="H68" s="110"/>
      <c r="I68" s="26" t="s">
        <v>18</v>
      </c>
      <c r="J68" s="27"/>
    </row>
    <row r="69" spans="1:10" s="28" customFormat="1" ht="21" x14ac:dyDescent="0.45">
      <c r="A69" s="29"/>
      <c r="C69" s="18"/>
      <c r="D69" s="19"/>
      <c r="E69" s="31"/>
      <c r="F69" s="33"/>
      <c r="G69" s="26"/>
      <c r="H69" s="110"/>
      <c r="J69" s="27"/>
    </row>
    <row r="70" spans="1:10" s="28" customFormat="1" ht="21" x14ac:dyDescent="0.45">
      <c r="A70" s="29"/>
      <c r="C70" s="18"/>
      <c r="D70" s="19"/>
      <c r="E70" s="31"/>
      <c r="F70" s="33"/>
      <c r="G70" s="26"/>
      <c r="H70" s="110">
        <v>16</v>
      </c>
      <c r="I70" s="28" t="s">
        <v>216</v>
      </c>
      <c r="J70" s="27"/>
    </row>
    <row r="71" spans="1:10" s="28" customFormat="1" ht="21" x14ac:dyDescent="0.45">
      <c r="A71" s="29"/>
      <c r="C71" s="18"/>
      <c r="D71" s="19"/>
      <c r="E71" s="31"/>
      <c r="F71" s="33"/>
      <c r="G71" s="26"/>
      <c r="H71" s="140"/>
      <c r="I71" s="26" t="s">
        <v>133</v>
      </c>
      <c r="J71" s="27"/>
    </row>
    <row r="72" spans="1:10" s="28" customFormat="1" ht="21" x14ac:dyDescent="0.45">
      <c r="A72" s="71"/>
      <c r="B72" s="81"/>
      <c r="C72" s="78"/>
      <c r="D72" s="79"/>
      <c r="E72" s="73"/>
      <c r="F72" s="74"/>
      <c r="G72" s="72"/>
      <c r="H72" s="116"/>
      <c r="I72" s="81"/>
      <c r="J72" s="75"/>
    </row>
    <row r="73" spans="1:10" s="49" customFormat="1" ht="42" customHeight="1" x14ac:dyDescent="0.2">
      <c r="A73" s="95"/>
      <c r="B73" s="96"/>
      <c r="C73" s="93">
        <v>1.3</v>
      </c>
      <c r="D73" s="94" t="s">
        <v>165</v>
      </c>
      <c r="E73" s="97"/>
      <c r="F73" s="98"/>
      <c r="G73" s="99"/>
      <c r="H73" s="115"/>
      <c r="I73" s="99"/>
      <c r="J73" s="100"/>
    </row>
    <row r="74" spans="1:10" s="28" customFormat="1" ht="21" x14ac:dyDescent="0.45">
      <c r="A74" s="29"/>
      <c r="C74" s="39"/>
      <c r="D74" s="19"/>
      <c r="E74" s="20" t="s">
        <v>166</v>
      </c>
      <c r="F74" s="309" t="s">
        <v>35</v>
      </c>
      <c r="G74" s="40"/>
      <c r="H74" s="110"/>
      <c r="I74" s="26"/>
      <c r="J74" s="27">
        <f>SUM('7.ความเชื่อมโยงพันธกิจ งปม.'!N34)</f>
        <v>88775530</v>
      </c>
    </row>
    <row r="75" spans="1:10" s="28" customFormat="1" ht="21" x14ac:dyDescent="0.45">
      <c r="A75" s="29"/>
      <c r="C75" s="29"/>
      <c r="D75" s="30"/>
      <c r="E75" s="31"/>
      <c r="F75" s="32">
        <v>1</v>
      </c>
      <c r="G75" s="26" t="s">
        <v>36</v>
      </c>
      <c r="H75" s="110">
        <v>17</v>
      </c>
      <c r="I75" s="26" t="s">
        <v>232</v>
      </c>
      <c r="J75" s="76"/>
    </row>
    <row r="76" spans="1:10" s="28" customFormat="1" ht="22.5" customHeight="1" x14ac:dyDescent="0.45">
      <c r="A76" s="29"/>
      <c r="C76" s="29"/>
      <c r="D76" s="30"/>
      <c r="E76" s="31"/>
      <c r="F76" s="32">
        <v>2</v>
      </c>
      <c r="G76" s="26" t="s">
        <v>37</v>
      </c>
      <c r="H76" s="110"/>
      <c r="I76" s="26" t="s">
        <v>293</v>
      </c>
      <c r="J76" s="76"/>
    </row>
    <row r="77" spans="1:10" s="28" customFormat="1" ht="22.5" customHeight="1" x14ac:dyDescent="0.45">
      <c r="A77" s="29"/>
      <c r="C77" s="29"/>
      <c r="D77" s="30"/>
      <c r="E77" s="31"/>
      <c r="F77" s="32">
        <v>3</v>
      </c>
      <c r="G77" s="26" t="s">
        <v>38</v>
      </c>
      <c r="H77" s="110"/>
      <c r="I77" s="26" t="s">
        <v>294</v>
      </c>
      <c r="J77" s="76"/>
    </row>
    <row r="78" spans="1:10" s="28" customFormat="1" ht="22.5" customHeight="1" x14ac:dyDescent="0.45">
      <c r="A78" s="29"/>
      <c r="C78" s="29"/>
      <c r="D78" s="30"/>
      <c r="E78" s="31"/>
      <c r="F78" s="32">
        <v>4</v>
      </c>
      <c r="G78" s="26" t="s">
        <v>39</v>
      </c>
      <c r="J78" s="76"/>
    </row>
    <row r="79" spans="1:10" s="28" customFormat="1" ht="22.5" customHeight="1" x14ac:dyDescent="0.45">
      <c r="A79" s="29"/>
      <c r="C79" s="29"/>
      <c r="D79" s="30"/>
      <c r="E79" s="31"/>
      <c r="F79" s="32">
        <v>5</v>
      </c>
      <c r="G79" s="26" t="s">
        <v>40</v>
      </c>
      <c r="H79" s="110">
        <v>18</v>
      </c>
      <c r="I79" s="26" t="s">
        <v>295</v>
      </c>
      <c r="J79" s="76"/>
    </row>
    <row r="80" spans="1:10" s="28" customFormat="1" ht="21" x14ac:dyDescent="0.45">
      <c r="A80" s="29"/>
      <c r="C80" s="29"/>
      <c r="D80" s="30"/>
      <c r="E80" s="31"/>
      <c r="F80" s="32">
        <v>6</v>
      </c>
      <c r="G80" s="26" t="s">
        <v>41</v>
      </c>
      <c r="H80" s="110"/>
      <c r="I80" s="26" t="s">
        <v>296</v>
      </c>
      <c r="J80" s="76"/>
    </row>
    <row r="81" spans="1:10" s="28" customFormat="1" ht="21" x14ac:dyDescent="0.45">
      <c r="A81" s="29"/>
      <c r="C81" s="29"/>
      <c r="D81" s="30"/>
      <c r="E81" s="31"/>
      <c r="F81" s="32"/>
      <c r="G81" s="26" t="s">
        <v>42</v>
      </c>
      <c r="H81" s="110"/>
      <c r="I81" s="26"/>
      <c r="J81" s="27"/>
    </row>
    <row r="82" spans="1:10" s="28" customFormat="1" ht="21" x14ac:dyDescent="0.45">
      <c r="A82" s="29"/>
      <c r="C82" s="29"/>
      <c r="D82" s="30"/>
      <c r="E82" s="31"/>
      <c r="F82" s="32"/>
      <c r="G82" s="26"/>
      <c r="H82" s="110">
        <v>19</v>
      </c>
      <c r="I82" s="26" t="s">
        <v>298</v>
      </c>
      <c r="J82" s="27"/>
    </row>
    <row r="83" spans="1:10" s="28" customFormat="1" ht="21" x14ac:dyDescent="0.45">
      <c r="A83" s="71"/>
      <c r="B83" s="81"/>
      <c r="C83" s="71"/>
      <c r="D83" s="80"/>
      <c r="E83" s="73"/>
      <c r="F83" s="137"/>
      <c r="G83" s="72"/>
      <c r="H83" s="116"/>
      <c r="I83" s="72" t="s">
        <v>297</v>
      </c>
      <c r="J83" s="75"/>
    </row>
    <row r="84" spans="1:10" s="88" customFormat="1" ht="21" x14ac:dyDescent="0.45">
      <c r="A84" s="334" t="s">
        <v>160</v>
      </c>
      <c r="B84" s="393" t="s">
        <v>176</v>
      </c>
      <c r="C84" s="393"/>
      <c r="D84" s="393"/>
      <c r="E84" s="393"/>
      <c r="F84" s="393"/>
      <c r="G84" s="394"/>
      <c r="H84" s="121"/>
      <c r="I84" s="335"/>
      <c r="J84" s="336"/>
    </row>
    <row r="85" spans="1:10" s="70" customFormat="1" ht="21" x14ac:dyDescent="0.2">
      <c r="A85" s="34"/>
      <c r="C85" s="34">
        <v>2.1</v>
      </c>
      <c r="D85" s="92" t="s">
        <v>142</v>
      </c>
      <c r="E85" s="66"/>
      <c r="F85" s="67"/>
      <c r="G85" s="68"/>
      <c r="H85" s="110"/>
      <c r="I85" s="329"/>
      <c r="J85" s="69">
        <f>SUM(J86,J91,J99,J105,J112,J116,J123)</f>
        <v>521788520</v>
      </c>
    </row>
    <row r="86" spans="1:10" s="28" customFormat="1" ht="21" x14ac:dyDescent="0.45">
      <c r="A86" s="29"/>
      <c r="C86" s="42"/>
      <c r="D86" s="310"/>
      <c r="E86" s="20" t="s">
        <v>177</v>
      </c>
      <c r="F86" s="25" t="s">
        <v>43</v>
      </c>
      <c r="G86" s="43"/>
      <c r="H86" s="110"/>
      <c r="I86" s="26"/>
      <c r="J86" s="27">
        <f>SUM('7.ความเชื่อมโยงพันธกิจ งปม.'!N44)</f>
        <v>242434260</v>
      </c>
    </row>
    <row r="87" spans="1:10" s="28" customFormat="1" ht="21" x14ac:dyDescent="0.45">
      <c r="A87" s="29"/>
      <c r="C87" s="18"/>
      <c r="D87" s="19"/>
      <c r="E87" s="31"/>
      <c r="F87" s="32">
        <v>1</v>
      </c>
      <c r="G87" s="26" t="s">
        <v>44</v>
      </c>
      <c r="H87" s="110"/>
      <c r="I87" s="26"/>
      <c r="J87" s="27"/>
    </row>
    <row r="88" spans="1:10" s="28" customFormat="1" ht="21" x14ac:dyDescent="0.45">
      <c r="A88" s="29"/>
      <c r="C88" s="18"/>
      <c r="D88" s="19"/>
      <c r="E88" s="31"/>
      <c r="F88" s="32">
        <v>2</v>
      </c>
      <c r="G88" s="26" t="s">
        <v>45</v>
      </c>
      <c r="H88" s="110"/>
      <c r="I88" s="26"/>
      <c r="J88" s="27"/>
    </row>
    <row r="89" spans="1:10" s="28" customFormat="1" ht="21" x14ac:dyDescent="0.45">
      <c r="A89" s="29"/>
      <c r="C89" s="18"/>
      <c r="D89" s="19"/>
      <c r="E89" s="31"/>
      <c r="F89" s="32">
        <v>3</v>
      </c>
      <c r="G89" s="26" t="s">
        <v>195</v>
      </c>
      <c r="H89" s="110"/>
      <c r="I89" s="26"/>
      <c r="J89" s="27"/>
    </row>
    <row r="90" spans="1:10" s="28" customFormat="1" ht="21" x14ac:dyDescent="0.45">
      <c r="A90" s="29"/>
      <c r="C90" s="18"/>
      <c r="D90" s="19"/>
      <c r="E90" s="31"/>
      <c r="F90" s="32"/>
      <c r="G90" s="26"/>
      <c r="H90" s="110"/>
      <c r="I90" s="26"/>
      <c r="J90" s="27"/>
    </row>
    <row r="91" spans="1:10" s="28" customFormat="1" ht="21" x14ac:dyDescent="0.45">
      <c r="A91" s="29"/>
      <c r="C91" s="38"/>
      <c r="D91" s="310"/>
      <c r="E91" s="20" t="s">
        <v>178</v>
      </c>
      <c r="F91" s="25" t="s">
        <v>46</v>
      </c>
      <c r="G91" s="26"/>
      <c r="H91" s="110"/>
      <c r="I91" s="26"/>
      <c r="J91" s="27">
        <f>SUM('7.ความเชื่อมโยงพันธกิจ งปม.'!N47)</f>
        <v>87150000</v>
      </c>
    </row>
    <row r="92" spans="1:10" s="28" customFormat="1" ht="21" x14ac:dyDescent="0.45">
      <c r="A92" s="29"/>
      <c r="C92" s="29"/>
      <c r="D92" s="30"/>
      <c r="E92" s="31"/>
      <c r="F92" s="32">
        <v>1</v>
      </c>
      <c r="G92" s="26" t="s">
        <v>47</v>
      </c>
      <c r="H92" s="110"/>
      <c r="I92" s="26"/>
      <c r="J92" s="76"/>
    </row>
    <row r="93" spans="1:10" s="28" customFormat="1" ht="21" x14ac:dyDescent="0.45">
      <c r="A93" s="29"/>
      <c r="C93" s="29"/>
      <c r="D93" s="30"/>
      <c r="E93" s="31"/>
      <c r="F93" s="32">
        <v>2</v>
      </c>
      <c r="G93" s="26" t="s">
        <v>48</v>
      </c>
      <c r="H93" s="110"/>
      <c r="I93" s="26"/>
      <c r="J93" s="76"/>
    </row>
    <row r="94" spans="1:10" s="28" customFormat="1" ht="21" x14ac:dyDescent="0.45">
      <c r="A94" s="29"/>
      <c r="C94" s="29"/>
      <c r="D94" s="30"/>
      <c r="E94" s="31"/>
      <c r="F94" s="32">
        <v>3</v>
      </c>
      <c r="G94" s="26" t="s">
        <v>49</v>
      </c>
      <c r="H94" s="110"/>
      <c r="I94" s="26"/>
      <c r="J94" s="76"/>
    </row>
    <row r="95" spans="1:10" s="28" customFormat="1" ht="21" x14ac:dyDescent="0.45">
      <c r="A95" s="29"/>
      <c r="C95" s="29"/>
      <c r="D95" s="30"/>
      <c r="E95" s="31"/>
      <c r="F95" s="32">
        <v>4</v>
      </c>
      <c r="G95" s="26" t="s">
        <v>50</v>
      </c>
      <c r="H95" s="110"/>
      <c r="I95" s="26"/>
      <c r="J95" s="76"/>
    </row>
    <row r="96" spans="1:10" s="28" customFormat="1" ht="21" x14ac:dyDescent="0.45">
      <c r="A96" s="29"/>
      <c r="C96" s="29"/>
      <c r="D96" s="30"/>
      <c r="E96" s="31"/>
      <c r="F96" s="32">
        <v>5</v>
      </c>
      <c r="G96" s="26" t="s">
        <v>51</v>
      </c>
      <c r="H96" s="110"/>
      <c r="I96" s="26"/>
      <c r="J96" s="76"/>
    </row>
    <row r="97" spans="1:10" s="28" customFormat="1" ht="21" x14ac:dyDescent="0.45">
      <c r="A97" s="29"/>
      <c r="C97" s="29"/>
      <c r="D97" s="30"/>
      <c r="E97" s="31"/>
      <c r="F97" s="32">
        <v>6</v>
      </c>
      <c r="G97" s="26" t="s">
        <v>52</v>
      </c>
      <c r="H97" s="110"/>
      <c r="I97" s="26"/>
      <c r="J97" s="76"/>
    </row>
    <row r="98" spans="1:10" s="28" customFormat="1" ht="21" x14ac:dyDescent="0.45">
      <c r="A98" s="71"/>
      <c r="B98" s="81"/>
      <c r="C98" s="71"/>
      <c r="D98" s="80"/>
      <c r="E98" s="73"/>
      <c r="F98" s="74"/>
      <c r="G98" s="72"/>
      <c r="H98" s="116"/>
      <c r="I98" s="396"/>
      <c r="J98" s="75"/>
    </row>
    <row r="99" spans="1:10" s="28" customFormat="1" ht="21" x14ac:dyDescent="0.45">
      <c r="A99" s="126"/>
      <c r="B99" s="127"/>
      <c r="C99" s="126"/>
      <c r="D99" s="133"/>
      <c r="E99" s="139" t="s">
        <v>179</v>
      </c>
      <c r="F99" s="332" t="s">
        <v>253</v>
      </c>
      <c r="G99" s="77"/>
      <c r="H99" s="121"/>
      <c r="I99" s="127"/>
      <c r="J99" s="130">
        <f>SUM('7.ความเชื่อมโยงพันธกิจ งปม.'!N54)</f>
        <v>123856910</v>
      </c>
    </row>
    <row r="100" spans="1:10" s="28" customFormat="1" ht="21" x14ac:dyDescent="0.45">
      <c r="A100" s="29"/>
      <c r="C100" s="29"/>
      <c r="D100" s="30"/>
      <c r="E100" s="31"/>
      <c r="F100" s="32">
        <v>1</v>
      </c>
      <c r="G100" s="26" t="s">
        <v>255</v>
      </c>
      <c r="H100" s="110">
        <v>20</v>
      </c>
      <c r="I100" s="26" t="s">
        <v>328</v>
      </c>
      <c r="J100" s="76"/>
    </row>
    <row r="101" spans="1:10" s="28" customFormat="1" ht="21" x14ac:dyDescent="0.45">
      <c r="A101" s="29"/>
      <c r="C101" s="29"/>
      <c r="D101" s="30"/>
      <c r="E101" s="31"/>
      <c r="F101" s="32">
        <v>2</v>
      </c>
      <c r="G101" s="26" t="s">
        <v>256</v>
      </c>
      <c r="H101" s="110"/>
      <c r="I101" s="26" t="s">
        <v>331</v>
      </c>
      <c r="J101" s="76"/>
    </row>
    <row r="102" spans="1:10" s="28" customFormat="1" ht="21" x14ac:dyDescent="0.45">
      <c r="A102" s="29"/>
      <c r="C102" s="29"/>
      <c r="D102" s="30"/>
      <c r="E102" s="31"/>
      <c r="F102" s="32"/>
      <c r="G102" s="26"/>
      <c r="H102" s="110"/>
      <c r="I102" s="26"/>
      <c r="J102" s="76"/>
    </row>
    <row r="103" spans="1:10" s="28" customFormat="1" ht="21" x14ac:dyDescent="0.45">
      <c r="A103" s="29"/>
      <c r="C103" s="29"/>
      <c r="D103" s="30"/>
      <c r="E103" s="31"/>
      <c r="F103" s="32"/>
      <c r="G103" s="26"/>
      <c r="H103" s="110">
        <v>21</v>
      </c>
      <c r="I103" s="26" t="s">
        <v>329</v>
      </c>
      <c r="J103" s="76"/>
    </row>
    <row r="104" spans="1:10" s="28" customFormat="1" ht="21" x14ac:dyDescent="0.45">
      <c r="A104" s="29"/>
      <c r="C104" s="29"/>
      <c r="D104" s="30"/>
      <c r="E104" s="31"/>
      <c r="F104" s="33"/>
      <c r="G104" s="26"/>
      <c r="H104" s="110"/>
      <c r="I104" s="101" t="s">
        <v>330</v>
      </c>
      <c r="J104" s="27"/>
    </row>
    <row r="105" spans="1:10" s="28" customFormat="1" ht="21" x14ac:dyDescent="0.45">
      <c r="A105" s="29"/>
      <c r="C105" s="38"/>
      <c r="D105" s="44"/>
      <c r="E105" s="20" t="s">
        <v>180</v>
      </c>
      <c r="F105" s="309" t="s">
        <v>55</v>
      </c>
      <c r="G105" s="26"/>
      <c r="H105" s="110"/>
      <c r="I105" s="26"/>
      <c r="J105" s="27">
        <f>SUM('7.ความเชื่อมโยงพันธกิจ งปม.'!N57)</f>
        <v>0</v>
      </c>
    </row>
    <row r="106" spans="1:10" s="28" customFormat="1" ht="21" x14ac:dyDescent="0.45">
      <c r="A106" s="29"/>
      <c r="C106" s="18"/>
      <c r="D106" s="19"/>
      <c r="E106" s="31"/>
      <c r="F106" s="32">
        <v>1</v>
      </c>
      <c r="G106" s="26" t="s">
        <v>258</v>
      </c>
      <c r="H106" s="110">
        <v>22</v>
      </c>
      <c r="I106" s="26" t="s">
        <v>299</v>
      </c>
      <c r="J106" s="76"/>
    </row>
    <row r="107" spans="1:10" s="49" customFormat="1" ht="21" x14ac:dyDescent="0.45">
      <c r="A107" s="54"/>
      <c r="C107" s="29"/>
      <c r="D107" s="30"/>
      <c r="E107" s="45"/>
      <c r="F107" s="46"/>
      <c r="G107" s="47" t="s">
        <v>259</v>
      </c>
      <c r="H107" s="110"/>
      <c r="I107" s="51" t="s">
        <v>300</v>
      </c>
      <c r="J107" s="48"/>
    </row>
    <row r="108" spans="1:10" s="49" customFormat="1" ht="21" x14ac:dyDescent="0.45">
      <c r="A108" s="54"/>
      <c r="C108" s="29"/>
      <c r="D108" s="30"/>
      <c r="E108" s="45"/>
      <c r="F108" s="46" t="s">
        <v>260</v>
      </c>
      <c r="G108" s="47" t="s">
        <v>261</v>
      </c>
      <c r="H108" s="110"/>
      <c r="I108" s="51"/>
      <c r="J108" s="48"/>
    </row>
    <row r="109" spans="1:10" s="49" customFormat="1" ht="21" x14ac:dyDescent="0.45">
      <c r="A109" s="54"/>
      <c r="C109" s="29"/>
      <c r="D109" s="30"/>
      <c r="E109" s="45"/>
      <c r="F109" s="46" t="s">
        <v>262</v>
      </c>
      <c r="G109" s="47" t="s">
        <v>263</v>
      </c>
      <c r="H109" s="110"/>
      <c r="I109" s="51"/>
      <c r="J109" s="48"/>
    </row>
    <row r="110" spans="1:10" s="49" customFormat="1" ht="21" x14ac:dyDescent="0.45">
      <c r="A110" s="54"/>
      <c r="C110" s="29"/>
      <c r="D110" s="30"/>
      <c r="E110" s="45"/>
      <c r="F110" s="46" t="s">
        <v>264</v>
      </c>
      <c r="G110" s="47" t="s">
        <v>56</v>
      </c>
      <c r="H110" s="110"/>
      <c r="I110" s="51"/>
      <c r="J110" s="48"/>
    </row>
    <row r="111" spans="1:10" s="49" customFormat="1" ht="21" x14ac:dyDescent="0.45">
      <c r="A111" s="54"/>
      <c r="C111" s="29"/>
      <c r="D111" s="30"/>
      <c r="E111" s="45"/>
      <c r="F111" s="46"/>
      <c r="G111" s="47"/>
      <c r="H111" s="110"/>
      <c r="I111" s="51"/>
      <c r="J111" s="48"/>
    </row>
    <row r="112" spans="1:10" s="28" customFormat="1" ht="21" x14ac:dyDescent="0.45">
      <c r="A112" s="29"/>
      <c r="C112" s="18"/>
      <c r="D112" s="19"/>
      <c r="E112" s="20" t="s">
        <v>181</v>
      </c>
      <c r="F112" s="41" t="s">
        <v>57</v>
      </c>
      <c r="G112" s="26"/>
      <c r="H112" s="110"/>
      <c r="I112" s="26"/>
      <c r="J112" s="27">
        <f>SUM('7.ความเชื่อมโยงพันธกิจ งปม.'!N59)</f>
        <v>17517350</v>
      </c>
    </row>
    <row r="113" spans="1:10" s="28" customFormat="1" ht="21" x14ac:dyDescent="0.45">
      <c r="A113" s="29"/>
      <c r="C113" s="18"/>
      <c r="D113" s="19"/>
      <c r="E113" s="31"/>
      <c r="F113" s="32">
        <v>1</v>
      </c>
      <c r="G113" s="26" t="s">
        <v>58</v>
      </c>
      <c r="H113" s="110">
        <v>23</v>
      </c>
      <c r="I113" s="26" t="s">
        <v>301</v>
      </c>
      <c r="J113" s="76"/>
    </row>
    <row r="114" spans="1:10" s="28" customFormat="1" ht="21" x14ac:dyDescent="0.45">
      <c r="A114" s="29"/>
      <c r="C114" s="18"/>
      <c r="D114" s="19"/>
      <c r="E114" s="31"/>
      <c r="F114" s="32">
        <v>2</v>
      </c>
      <c r="G114" s="26" t="s">
        <v>59</v>
      </c>
      <c r="H114" s="110"/>
      <c r="I114" s="26"/>
      <c r="J114" s="76"/>
    </row>
    <row r="115" spans="1:10" s="28" customFormat="1" ht="21" x14ac:dyDescent="0.45">
      <c r="A115" s="29"/>
      <c r="C115" s="18"/>
      <c r="D115" s="19"/>
      <c r="E115" s="31"/>
      <c r="F115" s="32"/>
      <c r="G115" s="26"/>
      <c r="H115" s="110"/>
      <c r="I115" s="26"/>
      <c r="J115" s="76"/>
    </row>
    <row r="116" spans="1:10" s="28" customFormat="1" ht="21" x14ac:dyDescent="0.45">
      <c r="A116" s="29"/>
      <c r="C116" s="38"/>
      <c r="D116" s="310"/>
      <c r="E116" s="20" t="s">
        <v>182</v>
      </c>
      <c r="F116" s="25" t="s">
        <v>60</v>
      </c>
      <c r="G116" s="26"/>
      <c r="H116" s="110"/>
      <c r="I116" s="102"/>
      <c r="J116" s="27">
        <f>SUM('7.ความเชื่อมโยงพันธกิจ งปม.'!N62)</f>
        <v>25310000</v>
      </c>
    </row>
    <row r="117" spans="1:10" s="28" customFormat="1" ht="21" x14ac:dyDescent="0.45">
      <c r="A117" s="29"/>
      <c r="C117" s="18"/>
      <c r="D117" s="19"/>
      <c r="E117" s="31"/>
      <c r="F117" s="32">
        <v>1</v>
      </c>
      <c r="G117" s="26" t="s">
        <v>61</v>
      </c>
      <c r="H117" s="110">
        <v>24</v>
      </c>
      <c r="I117" s="26" t="s">
        <v>318</v>
      </c>
      <c r="J117" s="76"/>
    </row>
    <row r="118" spans="1:10" s="28" customFormat="1" ht="21" x14ac:dyDescent="0.45">
      <c r="A118" s="29"/>
      <c r="C118" s="18"/>
      <c r="D118" s="19"/>
      <c r="E118" s="31"/>
      <c r="F118" s="32">
        <v>2</v>
      </c>
      <c r="G118" s="26" t="s">
        <v>62</v>
      </c>
      <c r="H118" s="110"/>
      <c r="I118" s="26" t="s">
        <v>337</v>
      </c>
      <c r="J118" s="76"/>
    </row>
    <row r="119" spans="1:10" s="28" customFormat="1" ht="21" x14ac:dyDescent="0.45">
      <c r="A119" s="29"/>
      <c r="C119" s="18"/>
      <c r="D119" s="19"/>
      <c r="E119" s="31"/>
      <c r="F119" s="32">
        <v>3</v>
      </c>
      <c r="G119" s="26" t="s">
        <v>63</v>
      </c>
      <c r="H119" s="110"/>
      <c r="I119" s="26" t="s">
        <v>338</v>
      </c>
      <c r="J119" s="76"/>
    </row>
    <row r="120" spans="1:10" s="28" customFormat="1" ht="21" x14ac:dyDescent="0.45">
      <c r="A120" s="29"/>
      <c r="C120" s="18"/>
      <c r="D120" s="19"/>
      <c r="E120" s="31"/>
      <c r="F120" s="32">
        <v>4</v>
      </c>
      <c r="G120" s="26" t="s">
        <v>64</v>
      </c>
      <c r="H120" s="110"/>
      <c r="I120" s="26"/>
      <c r="J120" s="76"/>
    </row>
    <row r="121" spans="1:10" s="28" customFormat="1" ht="21" x14ac:dyDescent="0.45">
      <c r="A121" s="29"/>
      <c r="C121" s="18"/>
      <c r="D121" s="19"/>
      <c r="E121" s="31"/>
      <c r="F121" s="32">
        <v>5</v>
      </c>
      <c r="G121" s="26" t="s">
        <v>65</v>
      </c>
      <c r="H121" s="110"/>
      <c r="I121" s="26"/>
      <c r="J121" s="76"/>
    </row>
    <row r="122" spans="1:10" s="28" customFormat="1" ht="21" x14ac:dyDescent="0.45">
      <c r="A122" s="29"/>
      <c r="C122" s="18"/>
      <c r="D122" s="19"/>
      <c r="E122" s="31"/>
      <c r="F122" s="32">
        <v>6</v>
      </c>
      <c r="G122" s="26" t="s">
        <v>66</v>
      </c>
      <c r="H122" s="110"/>
      <c r="I122" s="26"/>
      <c r="J122" s="76"/>
    </row>
    <row r="123" spans="1:10" s="28" customFormat="1" ht="21" x14ac:dyDescent="0.45">
      <c r="A123" s="29"/>
      <c r="C123" s="38"/>
      <c r="D123" s="331"/>
      <c r="E123" s="20" t="s">
        <v>183</v>
      </c>
      <c r="F123" s="25" t="s">
        <v>134</v>
      </c>
      <c r="G123" s="26"/>
      <c r="H123" s="110"/>
      <c r="I123" s="102"/>
      <c r="J123" s="27">
        <f>SUM('7.ความเชื่อมโยงพันธกิจ งปม.'!N69)</f>
        <v>25520000</v>
      </c>
    </row>
    <row r="124" spans="1:10" s="28" customFormat="1" ht="21" x14ac:dyDescent="0.45">
      <c r="A124" s="29"/>
      <c r="C124" s="18"/>
      <c r="D124" s="19"/>
      <c r="E124" s="31"/>
      <c r="F124" s="32">
        <v>1</v>
      </c>
      <c r="G124" s="26" t="s">
        <v>145</v>
      </c>
      <c r="H124" s="110">
        <v>25</v>
      </c>
      <c r="I124" s="26" t="s">
        <v>250</v>
      </c>
      <c r="J124" s="27"/>
    </row>
    <row r="125" spans="1:10" s="28" customFormat="1" ht="21" x14ac:dyDescent="0.45">
      <c r="A125" s="29"/>
      <c r="C125" s="18"/>
      <c r="D125" s="19"/>
      <c r="E125" s="31"/>
      <c r="F125" s="32">
        <v>2</v>
      </c>
      <c r="G125" s="26" t="s">
        <v>146</v>
      </c>
      <c r="H125" s="110"/>
      <c r="I125" s="26" t="s">
        <v>319</v>
      </c>
      <c r="J125" s="27"/>
    </row>
    <row r="126" spans="1:10" s="28" customFormat="1" ht="21" x14ac:dyDescent="0.45">
      <c r="A126" s="29"/>
      <c r="C126" s="18"/>
      <c r="D126" s="19"/>
      <c r="E126" s="31"/>
      <c r="F126" s="32">
        <v>3</v>
      </c>
      <c r="G126" s="26" t="s">
        <v>147</v>
      </c>
      <c r="H126" s="110"/>
      <c r="I126" s="26" t="s">
        <v>251</v>
      </c>
      <c r="J126" s="76"/>
    </row>
    <row r="127" spans="1:10" s="28" customFormat="1" ht="21" x14ac:dyDescent="0.45">
      <c r="A127" s="29"/>
      <c r="C127" s="18"/>
      <c r="D127" s="19"/>
      <c r="E127" s="31"/>
      <c r="F127" s="32">
        <v>4</v>
      </c>
      <c r="G127" s="26" t="s">
        <v>148</v>
      </c>
      <c r="H127" s="110"/>
      <c r="J127" s="76"/>
    </row>
    <row r="128" spans="1:10" s="28" customFormat="1" ht="21" x14ac:dyDescent="0.45">
      <c r="A128" s="71"/>
      <c r="B128" s="81"/>
      <c r="C128" s="78"/>
      <c r="D128" s="79"/>
      <c r="E128" s="73"/>
      <c r="F128" s="74"/>
      <c r="G128" s="72"/>
      <c r="H128" s="116"/>
      <c r="I128" s="72"/>
      <c r="J128" s="75"/>
    </row>
    <row r="129" spans="1:10" s="49" customFormat="1" ht="42" x14ac:dyDescent="0.2">
      <c r="A129" s="397"/>
      <c r="B129" s="398"/>
      <c r="C129" s="128">
        <v>2.2000000000000002</v>
      </c>
      <c r="D129" s="351" t="s">
        <v>152</v>
      </c>
      <c r="E129" s="128"/>
      <c r="F129" s="399"/>
      <c r="G129" s="351"/>
      <c r="H129" s="121"/>
      <c r="I129" s="400"/>
      <c r="J129" s="337">
        <f>SUM(J130,J143)</f>
        <v>165239000</v>
      </c>
    </row>
    <row r="130" spans="1:10" s="49" customFormat="1" ht="21" x14ac:dyDescent="0.2">
      <c r="A130" s="54"/>
      <c r="C130" s="38"/>
      <c r="D130" s="310"/>
      <c r="E130" s="38" t="s">
        <v>184</v>
      </c>
      <c r="F130" s="25" t="s">
        <v>67</v>
      </c>
      <c r="G130" s="51"/>
      <c r="H130" s="110"/>
      <c r="I130" s="51"/>
      <c r="J130" s="48">
        <f>SUM('7.ความเชื่อมโยงพันธกิจ งปม.'!N75)</f>
        <v>82709000</v>
      </c>
    </row>
    <row r="131" spans="1:10" s="28" customFormat="1" ht="21" x14ac:dyDescent="0.45">
      <c r="A131" s="29"/>
      <c r="C131" s="29"/>
      <c r="D131" s="30"/>
      <c r="E131" s="31"/>
      <c r="F131" s="32">
        <v>1</v>
      </c>
      <c r="G131" s="26" t="s">
        <v>68</v>
      </c>
      <c r="H131" s="110">
        <v>26</v>
      </c>
      <c r="I131" s="26" t="s">
        <v>217</v>
      </c>
      <c r="J131" s="76"/>
    </row>
    <row r="132" spans="1:10" s="28" customFormat="1" ht="21" x14ac:dyDescent="0.45">
      <c r="A132" s="29"/>
      <c r="C132" s="29"/>
      <c r="D132" s="30"/>
      <c r="E132" s="31"/>
      <c r="F132" s="32">
        <v>2</v>
      </c>
      <c r="G132" s="26" t="s">
        <v>69</v>
      </c>
      <c r="H132" s="110"/>
      <c r="I132" s="26" t="s">
        <v>135</v>
      </c>
      <c r="J132" s="76"/>
    </row>
    <row r="133" spans="1:10" s="28" customFormat="1" ht="21" x14ac:dyDescent="0.45">
      <c r="A133" s="29"/>
      <c r="C133" s="29"/>
      <c r="D133" s="30"/>
      <c r="E133" s="45"/>
      <c r="F133" s="32">
        <v>3</v>
      </c>
      <c r="G133" s="43" t="s">
        <v>70</v>
      </c>
      <c r="H133" s="110"/>
      <c r="I133" s="26" t="s">
        <v>83</v>
      </c>
      <c r="J133" s="76"/>
    </row>
    <row r="134" spans="1:10" s="28" customFormat="1" ht="21" x14ac:dyDescent="0.45">
      <c r="A134" s="29"/>
      <c r="C134" s="29"/>
      <c r="D134" s="30"/>
      <c r="E134" s="31"/>
      <c r="F134" s="32">
        <v>4</v>
      </c>
      <c r="G134" s="43" t="s">
        <v>71</v>
      </c>
      <c r="H134" s="110"/>
      <c r="I134" s="26" t="s">
        <v>136</v>
      </c>
      <c r="J134" s="76"/>
    </row>
    <row r="135" spans="1:10" s="28" customFormat="1" ht="21" x14ac:dyDescent="0.45">
      <c r="A135" s="29"/>
      <c r="C135" s="29"/>
      <c r="D135" s="30"/>
      <c r="E135" s="31"/>
      <c r="F135" s="32">
        <v>5</v>
      </c>
      <c r="G135" s="26" t="s">
        <v>72</v>
      </c>
      <c r="H135" s="110"/>
      <c r="I135" s="26" t="s">
        <v>137</v>
      </c>
      <c r="J135" s="76"/>
    </row>
    <row r="136" spans="1:10" s="28" customFormat="1" ht="21" x14ac:dyDescent="0.45">
      <c r="A136" s="29"/>
      <c r="C136" s="29"/>
      <c r="D136" s="30"/>
      <c r="E136" s="31"/>
      <c r="F136" s="32">
        <v>6</v>
      </c>
      <c r="G136" s="26" t="s">
        <v>73</v>
      </c>
      <c r="H136" s="110"/>
      <c r="I136" s="26"/>
      <c r="J136" s="76"/>
    </row>
    <row r="137" spans="1:10" s="28" customFormat="1" ht="21" x14ac:dyDescent="0.45">
      <c r="A137" s="29"/>
      <c r="C137" s="29"/>
      <c r="D137" s="30"/>
      <c r="E137" s="31"/>
      <c r="F137" s="32">
        <v>7</v>
      </c>
      <c r="G137" s="26" t="s">
        <v>74</v>
      </c>
      <c r="H137" s="110"/>
      <c r="I137" s="26"/>
      <c r="J137" s="76"/>
    </row>
    <row r="138" spans="1:10" s="28" customFormat="1" ht="21" x14ac:dyDescent="0.45">
      <c r="A138" s="29"/>
      <c r="C138" s="29"/>
      <c r="D138" s="30"/>
      <c r="E138" s="31"/>
      <c r="F138" s="32">
        <v>8</v>
      </c>
      <c r="G138" s="26" t="s">
        <v>75</v>
      </c>
      <c r="H138" s="110">
        <v>27</v>
      </c>
      <c r="I138" s="26" t="s">
        <v>218</v>
      </c>
      <c r="J138" s="76"/>
    </row>
    <row r="139" spans="1:10" s="28" customFormat="1" ht="21" x14ac:dyDescent="0.45">
      <c r="A139" s="29"/>
      <c r="C139" s="29"/>
      <c r="D139" s="30"/>
      <c r="E139" s="31"/>
      <c r="F139" s="32">
        <v>9</v>
      </c>
      <c r="G139" s="26" t="s">
        <v>76</v>
      </c>
      <c r="H139" s="110"/>
      <c r="I139" s="26" t="s">
        <v>138</v>
      </c>
      <c r="J139" s="76"/>
    </row>
    <row r="140" spans="1:10" s="28" customFormat="1" ht="21" x14ac:dyDescent="0.45">
      <c r="A140" s="29"/>
      <c r="C140" s="29"/>
      <c r="D140" s="30"/>
      <c r="E140" s="31"/>
      <c r="F140" s="32">
        <v>10</v>
      </c>
      <c r="G140" s="26" t="s">
        <v>77</v>
      </c>
      <c r="H140" s="110"/>
      <c r="I140" s="26" t="s">
        <v>85</v>
      </c>
      <c r="J140" s="76"/>
    </row>
    <row r="141" spans="1:10" s="28" customFormat="1" ht="21" x14ac:dyDescent="0.45">
      <c r="A141" s="29"/>
      <c r="C141" s="29"/>
      <c r="D141" s="30"/>
      <c r="E141" s="31"/>
      <c r="F141" s="32">
        <v>11</v>
      </c>
      <c r="G141" s="26" t="s">
        <v>78</v>
      </c>
      <c r="H141" s="110"/>
      <c r="I141" s="26"/>
      <c r="J141" s="76"/>
    </row>
    <row r="142" spans="1:10" s="28" customFormat="1" ht="16.5" customHeight="1" x14ac:dyDescent="0.45">
      <c r="A142" s="29"/>
      <c r="C142" s="29"/>
      <c r="D142" s="30"/>
      <c r="E142" s="31"/>
      <c r="F142" s="32"/>
      <c r="G142" s="26"/>
      <c r="H142" s="110"/>
      <c r="I142" s="26"/>
      <c r="J142" s="27"/>
    </row>
    <row r="143" spans="1:10" s="28" customFormat="1" ht="21" x14ac:dyDescent="0.45">
      <c r="A143" s="29"/>
      <c r="C143" s="18"/>
      <c r="D143" s="19"/>
      <c r="E143" s="18" t="s">
        <v>185</v>
      </c>
      <c r="F143" s="25" t="s">
        <v>79</v>
      </c>
      <c r="G143" s="26"/>
      <c r="H143" s="110"/>
      <c r="I143" s="26"/>
      <c r="J143" s="27">
        <f>SUM('7.ความเชื่อมโยงพันธกิจ งปม.'!N76)</f>
        <v>82530000</v>
      </c>
    </row>
    <row r="144" spans="1:10" s="28" customFormat="1" ht="21" x14ac:dyDescent="0.45">
      <c r="A144" s="29"/>
      <c r="C144" s="29"/>
      <c r="D144" s="30"/>
      <c r="E144" s="31"/>
      <c r="F144" s="32">
        <v>1</v>
      </c>
      <c r="G144" s="26" t="s">
        <v>80</v>
      </c>
      <c r="H144" s="110">
        <v>28</v>
      </c>
      <c r="I144" s="28" t="s">
        <v>339</v>
      </c>
      <c r="J144" s="76"/>
    </row>
    <row r="145" spans="1:10" s="28" customFormat="1" ht="21" x14ac:dyDescent="0.45">
      <c r="A145" s="29"/>
      <c r="C145" s="29"/>
      <c r="D145" s="30"/>
      <c r="E145" s="31"/>
      <c r="F145" s="32">
        <v>2</v>
      </c>
      <c r="G145" s="26" t="s">
        <v>81</v>
      </c>
      <c r="H145" s="110"/>
      <c r="I145" s="349" t="s">
        <v>341</v>
      </c>
      <c r="J145" s="76"/>
    </row>
    <row r="146" spans="1:10" s="28" customFormat="1" ht="21" x14ac:dyDescent="0.45">
      <c r="A146" s="29"/>
      <c r="C146" s="29"/>
      <c r="D146" s="30"/>
      <c r="E146" s="31"/>
      <c r="F146" s="32"/>
      <c r="G146" s="26" t="s">
        <v>82</v>
      </c>
      <c r="H146" s="110"/>
      <c r="J146" s="76"/>
    </row>
    <row r="147" spans="1:10" s="28" customFormat="1" ht="21" x14ac:dyDescent="0.45">
      <c r="A147" s="29"/>
      <c r="C147" s="29"/>
      <c r="D147" s="30"/>
      <c r="E147" s="31"/>
      <c r="F147" s="32">
        <v>3</v>
      </c>
      <c r="G147" s="26" t="s">
        <v>84</v>
      </c>
      <c r="H147" s="110">
        <v>29</v>
      </c>
      <c r="I147" s="28" t="s">
        <v>235</v>
      </c>
      <c r="J147" s="76"/>
    </row>
    <row r="148" spans="1:10" s="28" customFormat="1" ht="21" x14ac:dyDescent="0.45">
      <c r="A148" s="29"/>
      <c r="C148" s="29"/>
      <c r="D148" s="30"/>
      <c r="E148" s="31"/>
      <c r="F148" s="32">
        <v>4</v>
      </c>
      <c r="G148" s="26" t="s">
        <v>86</v>
      </c>
      <c r="H148" s="110"/>
      <c r="I148" s="26" t="s">
        <v>320</v>
      </c>
      <c r="J148" s="76"/>
    </row>
    <row r="149" spans="1:10" s="28" customFormat="1" ht="21" x14ac:dyDescent="0.45">
      <c r="A149" s="29"/>
      <c r="C149" s="29"/>
      <c r="D149" s="30"/>
      <c r="E149" s="31"/>
      <c r="F149" s="32">
        <v>5</v>
      </c>
      <c r="G149" s="26" t="s">
        <v>87</v>
      </c>
      <c r="H149" s="110"/>
      <c r="I149" s="26" t="s">
        <v>302</v>
      </c>
      <c r="J149" s="76"/>
    </row>
    <row r="150" spans="1:10" s="28" customFormat="1" ht="21" x14ac:dyDescent="0.45">
      <c r="A150" s="29"/>
      <c r="C150" s="29"/>
      <c r="D150" s="30"/>
      <c r="E150" s="31"/>
      <c r="F150" s="32">
        <v>6</v>
      </c>
      <c r="G150" s="26" t="s">
        <v>88</v>
      </c>
      <c r="H150" s="110"/>
      <c r="I150" s="26" t="s">
        <v>252</v>
      </c>
      <c r="J150" s="76"/>
    </row>
    <row r="151" spans="1:10" s="28" customFormat="1" ht="21" x14ac:dyDescent="0.45">
      <c r="A151" s="29"/>
      <c r="C151" s="29"/>
      <c r="D151" s="30"/>
      <c r="E151" s="31"/>
      <c r="F151" s="32">
        <v>7</v>
      </c>
      <c r="G151" s="26" t="s">
        <v>89</v>
      </c>
      <c r="H151" s="110"/>
      <c r="I151" s="26" t="s">
        <v>303</v>
      </c>
      <c r="J151" s="76"/>
    </row>
    <row r="152" spans="1:10" s="28" customFormat="1" ht="21" x14ac:dyDescent="0.45">
      <c r="A152" s="29"/>
      <c r="C152" s="29"/>
      <c r="D152" s="30"/>
      <c r="E152" s="31"/>
      <c r="F152" s="32"/>
      <c r="G152" s="26" t="s">
        <v>90</v>
      </c>
      <c r="H152" s="110"/>
      <c r="I152" s="26" t="s">
        <v>304</v>
      </c>
      <c r="J152" s="76"/>
    </row>
    <row r="153" spans="1:10" s="28" customFormat="1" ht="21" x14ac:dyDescent="0.45">
      <c r="A153" s="29"/>
      <c r="C153" s="29"/>
      <c r="D153" s="30"/>
      <c r="E153" s="31"/>
      <c r="F153" s="32">
        <v>8</v>
      </c>
      <c r="G153" s="26" t="s">
        <v>91</v>
      </c>
      <c r="H153" s="110"/>
      <c r="I153" s="26" t="s">
        <v>305</v>
      </c>
      <c r="J153" s="76"/>
    </row>
    <row r="154" spans="1:10" s="28" customFormat="1" ht="21" x14ac:dyDescent="0.45">
      <c r="A154" s="71"/>
      <c r="B154" s="81"/>
      <c r="C154" s="71"/>
      <c r="D154" s="80"/>
      <c r="E154" s="73"/>
      <c r="F154" s="137"/>
      <c r="G154" s="72" t="s">
        <v>92</v>
      </c>
      <c r="H154" s="116"/>
      <c r="I154" s="72"/>
      <c r="J154" s="138"/>
    </row>
    <row r="155" spans="1:10" s="28" customFormat="1" ht="21" x14ac:dyDescent="0.45">
      <c r="A155" s="126"/>
      <c r="B155" s="127"/>
      <c r="C155" s="126"/>
      <c r="D155" s="133"/>
      <c r="E155" s="134"/>
      <c r="F155" s="135">
        <v>9</v>
      </c>
      <c r="G155" s="77" t="s">
        <v>93</v>
      </c>
      <c r="H155" s="121">
        <v>30</v>
      </c>
      <c r="I155" s="77" t="s">
        <v>236</v>
      </c>
      <c r="J155" s="136"/>
    </row>
    <row r="156" spans="1:10" s="28" customFormat="1" ht="21" x14ac:dyDescent="0.45">
      <c r="A156" s="29"/>
      <c r="C156" s="29"/>
      <c r="D156" s="30"/>
      <c r="E156" s="31"/>
      <c r="F156" s="32"/>
      <c r="G156" s="26" t="s">
        <v>94</v>
      </c>
      <c r="H156" s="110"/>
      <c r="I156" s="26" t="s">
        <v>324</v>
      </c>
      <c r="J156" s="76"/>
    </row>
    <row r="157" spans="1:10" s="28" customFormat="1" ht="21" x14ac:dyDescent="0.45">
      <c r="A157" s="29"/>
      <c r="C157" s="29"/>
      <c r="D157" s="30"/>
      <c r="E157" s="31"/>
      <c r="F157" s="32"/>
      <c r="G157" s="26"/>
      <c r="H157" s="110"/>
      <c r="I157" s="26" t="s">
        <v>306</v>
      </c>
      <c r="J157" s="76"/>
    </row>
    <row r="158" spans="1:10" s="28" customFormat="1" ht="21" x14ac:dyDescent="0.45">
      <c r="A158" s="29"/>
      <c r="C158" s="29"/>
      <c r="D158" s="30"/>
      <c r="E158" s="31"/>
      <c r="F158" s="32"/>
      <c r="G158" s="26"/>
      <c r="H158" s="110"/>
      <c r="I158" s="26" t="s">
        <v>307</v>
      </c>
      <c r="J158" s="76"/>
    </row>
    <row r="159" spans="1:10" s="28" customFormat="1" ht="21" x14ac:dyDescent="0.45">
      <c r="A159" s="29"/>
      <c r="B159" s="26"/>
      <c r="C159" s="29"/>
      <c r="D159" s="30"/>
      <c r="E159" s="31"/>
      <c r="F159" s="32"/>
      <c r="G159" s="26"/>
      <c r="H159" s="110"/>
      <c r="I159" s="26" t="s">
        <v>308</v>
      </c>
      <c r="J159" s="76"/>
    </row>
    <row r="160" spans="1:10" s="28" customFormat="1" ht="21" x14ac:dyDescent="0.45">
      <c r="A160" s="71"/>
      <c r="B160" s="72"/>
      <c r="C160" s="81"/>
      <c r="D160" s="80"/>
      <c r="E160" s="74"/>
      <c r="F160" s="137"/>
      <c r="G160" s="72"/>
      <c r="H160" s="116"/>
      <c r="I160" s="72" t="s">
        <v>309</v>
      </c>
      <c r="J160" s="138"/>
    </row>
    <row r="161" spans="1:10" s="28" customFormat="1" ht="21" customHeight="1" x14ac:dyDescent="0.45">
      <c r="A161" s="372" t="s">
        <v>200</v>
      </c>
      <c r="B161" s="373"/>
      <c r="C161" s="373"/>
      <c r="D161" s="373"/>
      <c r="E161" s="373"/>
      <c r="F161" s="373"/>
      <c r="G161" s="374"/>
      <c r="H161" s="122"/>
      <c r="I161" s="123"/>
      <c r="J161" s="124">
        <f>SUM(J162)</f>
        <v>90714300</v>
      </c>
    </row>
    <row r="162" spans="1:10" s="86" customFormat="1" ht="21" customHeight="1" x14ac:dyDescent="0.45">
      <c r="A162" s="367" t="s">
        <v>199</v>
      </c>
      <c r="B162" s="368"/>
      <c r="C162" s="368"/>
      <c r="D162" s="368"/>
      <c r="E162" s="368"/>
      <c r="F162" s="368"/>
      <c r="G162" s="369"/>
      <c r="H162" s="121"/>
      <c r="I162" s="103"/>
      <c r="J162" s="89">
        <f>SUM(J165)</f>
        <v>90714300</v>
      </c>
    </row>
    <row r="163" spans="1:10" s="28" customFormat="1" ht="21" customHeight="1" x14ac:dyDescent="0.45">
      <c r="A163" s="91" t="s">
        <v>160</v>
      </c>
      <c r="B163" s="370" t="s">
        <v>186</v>
      </c>
      <c r="C163" s="370"/>
      <c r="D163" s="370"/>
      <c r="E163" s="370"/>
      <c r="F163" s="370"/>
      <c r="G163" s="371"/>
      <c r="H163" s="110"/>
      <c r="I163" s="26"/>
      <c r="J163" s="48"/>
    </row>
    <row r="164" spans="1:10" s="28" customFormat="1" ht="63.75" customHeight="1" x14ac:dyDescent="0.45">
      <c r="A164" s="91"/>
      <c r="B164" s="346"/>
      <c r="C164" s="38">
        <v>1.1000000000000001</v>
      </c>
      <c r="D164" s="350" t="s">
        <v>342</v>
      </c>
      <c r="E164" s="346"/>
      <c r="F164" s="346"/>
      <c r="G164" s="347"/>
      <c r="H164" s="110"/>
      <c r="I164" s="26"/>
      <c r="J164" s="48"/>
    </row>
    <row r="165" spans="1:10" s="28" customFormat="1" ht="21" x14ac:dyDescent="0.45">
      <c r="A165" s="18"/>
      <c r="B165" s="40"/>
      <c r="C165" s="41"/>
      <c r="D165" s="41"/>
      <c r="E165" s="20">
        <v>1.1000000000000001</v>
      </c>
      <c r="F165" s="309" t="s">
        <v>285</v>
      </c>
      <c r="G165" s="26"/>
      <c r="H165" s="110"/>
      <c r="I165" s="26"/>
      <c r="J165" s="27">
        <f>SUM('7.ความเชื่อมโยงพันธกิจ งปม.'!N79)</f>
        <v>90714300</v>
      </c>
    </row>
    <row r="166" spans="1:10" s="28" customFormat="1" ht="21" x14ac:dyDescent="0.45">
      <c r="A166" s="18"/>
      <c r="B166" s="41"/>
      <c r="C166" s="348"/>
      <c r="D166" s="19"/>
      <c r="E166" s="45"/>
      <c r="F166" s="31" t="s">
        <v>268</v>
      </c>
      <c r="G166" s="26" t="s">
        <v>269</v>
      </c>
      <c r="H166" s="110">
        <v>31</v>
      </c>
      <c r="I166" s="26" t="s">
        <v>219</v>
      </c>
      <c r="J166" s="76"/>
    </row>
    <row r="167" spans="1:10" s="28" customFormat="1" ht="21" x14ac:dyDescent="0.45">
      <c r="A167" s="18"/>
      <c r="B167" s="41"/>
      <c r="C167" s="348"/>
      <c r="D167" s="19"/>
      <c r="E167" s="31"/>
      <c r="F167" s="33" t="s">
        <v>270</v>
      </c>
      <c r="G167" s="26" t="s">
        <v>271</v>
      </c>
      <c r="H167" s="110"/>
      <c r="I167" s="26" t="s">
        <v>149</v>
      </c>
      <c r="J167" s="27"/>
    </row>
    <row r="168" spans="1:10" s="28" customFormat="1" ht="21" x14ac:dyDescent="0.45">
      <c r="A168" s="141"/>
      <c r="B168" s="142"/>
      <c r="C168" s="145"/>
      <c r="D168" s="30"/>
      <c r="E168" s="143"/>
      <c r="F168" s="33" t="s">
        <v>272</v>
      </c>
      <c r="G168" s="26" t="s">
        <v>273</v>
      </c>
      <c r="H168" s="120"/>
      <c r="I168" s="119"/>
      <c r="J168" s="144"/>
    </row>
    <row r="169" spans="1:10" s="28" customFormat="1" ht="21" x14ac:dyDescent="0.45">
      <c r="A169" s="141"/>
      <c r="B169" s="142"/>
      <c r="C169" s="145"/>
      <c r="D169" s="30"/>
      <c r="E169" s="143"/>
      <c r="F169" s="33"/>
      <c r="G169" s="26" t="s">
        <v>274</v>
      </c>
      <c r="H169" s="120"/>
      <c r="I169" s="119"/>
      <c r="J169" s="144"/>
    </row>
    <row r="170" spans="1:10" s="28" customFormat="1" ht="21" x14ac:dyDescent="0.45">
      <c r="A170" s="141"/>
      <c r="B170" s="142"/>
      <c r="C170" s="145"/>
      <c r="D170" s="30"/>
      <c r="E170" s="143"/>
      <c r="F170" s="33" t="s">
        <v>275</v>
      </c>
      <c r="G170" s="26" t="s">
        <v>276</v>
      </c>
      <c r="H170" s="120"/>
      <c r="I170" s="119"/>
      <c r="J170" s="144"/>
    </row>
    <row r="171" spans="1:10" s="28" customFormat="1" ht="21" x14ac:dyDescent="0.45">
      <c r="A171" s="141"/>
      <c r="B171" s="142"/>
      <c r="C171" s="145"/>
      <c r="D171" s="30"/>
      <c r="E171" s="143"/>
      <c r="F171" s="33"/>
      <c r="G171" s="26" t="s">
        <v>277</v>
      </c>
      <c r="H171" s="120"/>
      <c r="I171" s="119"/>
      <c r="J171" s="144"/>
    </row>
    <row r="172" spans="1:10" s="28" customFormat="1" ht="21" x14ac:dyDescent="0.45">
      <c r="A172" s="141"/>
      <c r="B172" s="142"/>
      <c r="C172" s="145"/>
      <c r="D172" s="30"/>
      <c r="E172" s="143"/>
      <c r="F172" s="33" t="s">
        <v>278</v>
      </c>
      <c r="G172" s="26" t="s">
        <v>279</v>
      </c>
      <c r="H172" s="120"/>
      <c r="I172" s="119"/>
      <c r="J172" s="144"/>
    </row>
    <row r="173" spans="1:10" s="28" customFormat="1" ht="21" x14ac:dyDescent="0.45">
      <c r="A173" s="141"/>
      <c r="B173" s="142"/>
      <c r="C173" s="146"/>
      <c r="D173" s="133"/>
      <c r="E173" s="143"/>
      <c r="F173" s="33" t="s">
        <v>280</v>
      </c>
      <c r="G173" s="26" t="s">
        <v>281</v>
      </c>
      <c r="H173" s="120"/>
      <c r="I173" s="119"/>
      <c r="J173" s="144"/>
    </row>
    <row r="174" spans="1:10" s="28" customFormat="1" ht="21" x14ac:dyDescent="0.45">
      <c r="A174" s="18"/>
      <c r="B174" s="40"/>
      <c r="D174" s="30"/>
      <c r="E174" s="33"/>
      <c r="F174" s="33" t="s">
        <v>282</v>
      </c>
      <c r="G174" s="26" t="s">
        <v>283</v>
      </c>
      <c r="H174" s="110"/>
      <c r="I174" s="26"/>
      <c r="J174" s="27"/>
    </row>
    <row r="175" spans="1:10" s="28" customFormat="1" ht="21" x14ac:dyDescent="0.45">
      <c r="A175" s="78"/>
      <c r="B175" s="323"/>
      <c r="C175" s="81"/>
      <c r="D175" s="80"/>
      <c r="E175" s="74"/>
      <c r="F175" s="74" t="s">
        <v>286</v>
      </c>
      <c r="G175" s="72" t="s">
        <v>287</v>
      </c>
      <c r="H175" s="116"/>
      <c r="I175" s="72"/>
      <c r="J175" s="75"/>
    </row>
    <row r="176" spans="1:10" s="28" customFormat="1" ht="20.100000000000001" customHeight="1" x14ac:dyDescent="0.45">
      <c r="A176" s="372" t="s">
        <v>201</v>
      </c>
      <c r="B176" s="373"/>
      <c r="C176" s="373"/>
      <c r="D176" s="373"/>
      <c r="E176" s="373"/>
      <c r="F176" s="373"/>
      <c r="G176" s="374"/>
      <c r="H176" s="125"/>
      <c r="I176" s="123"/>
      <c r="J176" s="124">
        <f>SUM(J179,J189)</f>
        <v>166796170</v>
      </c>
    </row>
    <row r="177" spans="1:10" s="86" customFormat="1" ht="20.100000000000001" customHeight="1" x14ac:dyDescent="0.45">
      <c r="A177" s="367" t="s">
        <v>202</v>
      </c>
      <c r="B177" s="368"/>
      <c r="C177" s="368"/>
      <c r="D177" s="368"/>
      <c r="E177" s="368"/>
      <c r="F177" s="368"/>
      <c r="G177" s="369"/>
      <c r="H177" s="121"/>
      <c r="I177" s="103"/>
      <c r="J177" s="89"/>
    </row>
    <row r="178" spans="1:10" s="28" customFormat="1" ht="20.100000000000001" customHeight="1" x14ac:dyDescent="0.45">
      <c r="A178" s="91" t="s">
        <v>160</v>
      </c>
      <c r="B178" s="375" t="s">
        <v>95</v>
      </c>
      <c r="C178" s="375"/>
      <c r="D178" s="375"/>
      <c r="E178" s="375"/>
      <c r="F178" s="375"/>
      <c r="G178" s="376"/>
      <c r="H178" s="110"/>
      <c r="I178" s="26"/>
      <c r="J178" s="27"/>
    </row>
    <row r="179" spans="1:10" s="49" customFormat="1" ht="41.1" customHeight="1" x14ac:dyDescent="0.2">
      <c r="A179" s="38"/>
      <c r="B179" s="50"/>
      <c r="C179" s="38">
        <v>1.1000000000000001</v>
      </c>
      <c r="D179" s="310" t="s">
        <v>143</v>
      </c>
      <c r="E179" s="54"/>
      <c r="G179" s="51"/>
      <c r="H179" s="110"/>
      <c r="I179" s="51"/>
      <c r="J179" s="48">
        <f>SUM(J180)</f>
        <v>111181370</v>
      </c>
    </row>
    <row r="180" spans="1:10" s="28" customFormat="1" ht="20.100000000000001" customHeight="1" x14ac:dyDescent="0.45">
      <c r="A180" s="18"/>
      <c r="B180" s="41"/>
      <c r="C180" s="18"/>
      <c r="D180" s="19"/>
      <c r="E180" s="20" t="s">
        <v>7</v>
      </c>
      <c r="F180" s="25" t="s">
        <v>96</v>
      </c>
      <c r="G180" s="26"/>
      <c r="H180" s="110"/>
      <c r="I180" s="26"/>
      <c r="J180" s="27">
        <f>SUM('7.ความเชื่อมโยงพันธกิจ งปม.'!N96)</f>
        <v>111181370</v>
      </c>
    </row>
    <row r="181" spans="1:10" s="28" customFormat="1" ht="20.100000000000001" customHeight="1" x14ac:dyDescent="0.45">
      <c r="A181" s="18"/>
      <c r="B181" s="41"/>
      <c r="C181" s="18"/>
      <c r="D181" s="19"/>
      <c r="E181" s="31"/>
      <c r="F181" s="32">
        <v>1</v>
      </c>
      <c r="G181" s="26" t="s">
        <v>97</v>
      </c>
      <c r="H181" s="110">
        <v>32</v>
      </c>
      <c r="I181" s="26" t="s">
        <v>310</v>
      </c>
      <c r="J181" s="76"/>
    </row>
    <row r="182" spans="1:10" s="28" customFormat="1" ht="20.100000000000001" customHeight="1" x14ac:dyDescent="0.45">
      <c r="A182" s="18"/>
      <c r="B182" s="41"/>
      <c r="C182" s="18"/>
      <c r="D182" s="19"/>
      <c r="E182" s="45"/>
      <c r="F182" s="32">
        <v>2</v>
      </c>
      <c r="G182" s="52" t="s">
        <v>98</v>
      </c>
      <c r="H182" s="110"/>
      <c r="I182" s="26" t="s">
        <v>311</v>
      </c>
      <c r="J182" s="76"/>
    </row>
    <row r="183" spans="1:10" s="28" customFormat="1" ht="20.100000000000001" customHeight="1" x14ac:dyDescent="0.45">
      <c r="A183" s="18"/>
      <c r="B183" s="41"/>
      <c r="C183" s="18"/>
      <c r="D183" s="19"/>
      <c r="E183" s="45"/>
      <c r="F183" s="32"/>
      <c r="G183" s="52" t="s">
        <v>99</v>
      </c>
      <c r="H183" s="110"/>
      <c r="I183" s="26"/>
      <c r="J183" s="76"/>
    </row>
    <row r="184" spans="1:10" s="28" customFormat="1" ht="20.100000000000001" customHeight="1" x14ac:dyDescent="0.45">
      <c r="A184" s="18"/>
      <c r="B184" s="41"/>
      <c r="C184" s="18"/>
      <c r="D184" s="19"/>
      <c r="E184" s="45"/>
      <c r="F184" s="32">
        <v>3</v>
      </c>
      <c r="G184" s="52" t="s">
        <v>100</v>
      </c>
      <c r="H184" s="110"/>
      <c r="I184" s="26"/>
      <c r="J184" s="76"/>
    </row>
    <row r="185" spans="1:10" s="28" customFormat="1" ht="20.100000000000001" customHeight="1" x14ac:dyDescent="0.45">
      <c r="A185" s="18"/>
      <c r="B185" s="41"/>
      <c r="C185" s="18"/>
      <c r="D185" s="19"/>
      <c r="E185" s="45"/>
      <c r="F185" s="32"/>
      <c r="G185" s="52" t="s">
        <v>101</v>
      </c>
      <c r="H185" s="110"/>
      <c r="I185" s="26"/>
      <c r="J185" s="76"/>
    </row>
    <row r="186" spans="1:10" s="28" customFormat="1" ht="20.100000000000001" customHeight="1" x14ac:dyDescent="0.45">
      <c r="A186" s="18"/>
      <c r="B186" s="41"/>
      <c r="C186" s="18"/>
      <c r="D186" s="19"/>
      <c r="E186" s="45"/>
      <c r="F186" s="32">
        <v>4</v>
      </c>
      <c r="G186" s="52" t="s">
        <v>102</v>
      </c>
      <c r="H186" s="110"/>
      <c r="I186" s="26"/>
      <c r="J186" s="76"/>
    </row>
    <row r="187" spans="1:10" s="28" customFormat="1" ht="20.100000000000001" customHeight="1" x14ac:dyDescent="0.45">
      <c r="A187" s="18"/>
      <c r="B187" s="41"/>
      <c r="C187" s="18"/>
      <c r="D187" s="19"/>
      <c r="E187" s="45"/>
      <c r="F187" s="32"/>
      <c r="G187" s="52" t="s">
        <v>103</v>
      </c>
      <c r="H187" s="110"/>
      <c r="I187" s="26"/>
      <c r="J187" s="76"/>
    </row>
    <row r="188" spans="1:10" s="28" customFormat="1" ht="20.100000000000001" customHeight="1" x14ac:dyDescent="0.45">
      <c r="A188" s="78"/>
      <c r="B188" s="85"/>
      <c r="C188" s="78"/>
      <c r="D188" s="79"/>
      <c r="E188" s="314"/>
      <c r="F188" s="137">
        <v>5</v>
      </c>
      <c r="G188" s="338" t="s">
        <v>104</v>
      </c>
      <c r="H188" s="116"/>
      <c r="I188" s="72"/>
      <c r="J188" s="138"/>
    </row>
    <row r="189" spans="1:10" s="28" customFormat="1" ht="84" x14ac:dyDescent="0.45">
      <c r="A189" s="126"/>
      <c r="B189" s="127"/>
      <c r="C189" s="128">
        <v>1.2</v>
      </c>
      <c r="D189" s="330" t="s">
        <v>144</v>
      </c>
      <c r="E189" s="126"/>
      <c r="F189" s="127"/>
      <c r="G189" s="77"/>
      <c r="H189" s="121"/>
      <c r="I189" s="77"/>
      <c r="J189" s="337">
        <f>SUM(J190)</f>
        <v>55614800</v>
      </c>
    </row>
    <row r="190" spans="1:10" s="28" customFormat="1" ht="21" x14ac:dyDescent="0.45">
      <c r="A190" s="29"/>
      <c r="C190" s="18"/>
      <c r="D190" s="19"/>
      <c r="E190" s="20" t="s">
        <v>27</v>
      </c>
      <c r="F190" s="25" t="s">
        <v>105</v>
      </c>
      <c r="G190" s="26"/>
      <c r="H190" s="110"/>
      <c r="I190" s="26"/>
      <c r="J190" s="27">
        <f>SUM('7.ความเชื่อมโยงพันธกิจ งปม.'!N107)</f>
        <v>55614800</v>
      </c>
    </row>
    <row r="191" spans="1:10" s="28" customFormat="1" ht="21" x14ac:dyDescent="0.45">
      <c r="A191" s="29"/>
      <c r="C191" s="18"/>
      <c r="D191" s="19"/>
      <c r="E191" s="45"/>
      <c r="F191" s="32">
        <v>1</v>
      </c>
      <c r="G191" s="52" t="s">
        <v>106</v>
      </c>
      <c r="H191" s="110">
        <v>33</v>
      </c>
      <c r="I191" s="26" t="s">
        <v>220</v>
      </c>
      <c r="J191" s="76"/>
    </row>
    <row r="192" spans="1:10" s="28" customFormat="1" ht="21" x14ac:dyDescent="0.45">
      <c r="A192" s="29"/>
      <c r="C192" s="18"/>
      <c r="D192" s="19"/>
      <c r="E192" s="31"/>
      <c r="F192" s="32">
        <v>2</v>
      </c>
      <c r="G192" s="52" t="s">
        <v>107</v>
      </c>
      <c r="H192" s="110"/>
      <c r="I192" s="26" t="s">
        <v>312</v>
      </c>
      <c r="J192" s="76"/>
    </row>
    <row r="193" spans="1:10" s="28" customFormat="1" ht="21" x14ac:dyDescent="0.45">
      <c r="A193" s="29"/>
      <c r="C193" s="18"/>
      <c r="D193" s="19"/>
      <c r="E193" s="31"/>
      <c r="F193" s="32"/>
      <c r="G193" s="52" t="s">
        <v>108</v>
      </c>
      <c r="H193" s="110"/>
      <c r="I193" s="26" t="s">
        <v>139</v>
      </c>
      <c r="J193" s="76"/>
    </row>
    <row r="194" spans="1:10" s="28" customFormat="1" ht="21" x14ac:dyDescent="0.45">
      <c r="A194" s="29"/>
      <c r="C194" s="18"/>
      <c r="D194" s="19"/>
      <c r="E194" s="31"/>
      <c r="F194" s="32">
        <v>3</v>
      </c>
      <c r="G194" s="52" t="s">
        <v>109</v>
      </c>
      <c r="H194" s="110"/>
      <c r="I194" s="26" t="s">
        <v>238</v>
      </c>
      <c r="J194" s="76"/>
    </row>
    <row r="195" spans="1:10" s="28" customFormat="1" ht="21" x14ac:dyDescent="0.45">
      <c r="A195" s="29"/>
      <c r="C195" s="18"/>
      <c r="D195" s="19"/>
      <c r="E195" s="45"/>
      <c r="F195" s="32"/>
      <c r="G195" s="26" t="s">
        <v>110</v>
      </c>
      <c r="H195" s="110"/>
      <c r="I195" s="26" t="s">
        <v>237</v>
      </c>
      <c r="J195" s="76"/>
    </row>
    <row r="196" spans="1:10" s="28" customFormat="1" ht="17.25" customHeight="1" x14ac:dyDescent="0.45">
      <c r="A196" s="29"/>
      <c r="C196" s="18"/>
      <c r="D196" s="19"/>
      <c r="E196" s="45"/>
      <c r="F196" s="32"/>
      <c r="G196" s="26"/>
      <c r="H196" s="110"/>
      <c r="I196" s="26"/>
      <c r="J196" s="27"/>
    </row>
    <row r="197" spans="1:10" s="28" customFormat="1" ht="21" x14ac:dyDescent="0.45">
      <c r="A197" s="29"/>
      <c r="C197" s="18"/>
      <c r="D197" s="19"/>
      <c r="E197" s="45"/>
      <c r="F197" s="32"/>
      <c r="G197" s="26"/>
      <c r="H197" s="110">
        <v>34</v>
      </c>
      <c r="I197" s="26" t="s">
        <v>239</v>
      </c>
      <c r="J197" s="27"/>
    </row>
    <row r="198" spans="1:10" s="28" customFormat="1" ht="21" x14ac:dyDescent="0.45">
      <c r="A198" s="29"/>
      <c r="C198" s="18"/>
      <c r="D198" s="19"/>
      <c r="E198" s="45"/>
      <c r="F198" s="32"/>
      <c r="G198" s="26"/>
      <c r="H198" s="110"/>
      <c r="I198" s="26" t="s">
        <v>240</v>
      </c>
      <c r="J198" s="27"/>
    </row>
    <row r="199" spans="1:10" s="28" customFormat="1" ht="21" x14ac:dyDescent="0.45">
      <c r="A199" s="29"/>
      <c r="C199" s="18"/>
      <c r="D199" s="19"/>
      <c r="E199" s="45"/>
      <c r="F199" s="32"/>
      <c r="G199" s="26"/>
      <c r="H199" s="110"/>
      <c r="I199" s="26" t="s">
        <v>313</v>
      </c>
      <c r="J199" s="27"/>
    </row>
    <row r="200" spans="1:10" s="28" customFormat="1" ht="21" x14ac:dyDescent="0.45">
      <c r="A200" s="71"/>
      <c r="B200" s="81"/>
      <c r="C200" s="78"/>
      <c r="D200" s="79"/>
      <c r="E200" s="314"/>
      <c r="F200" s="137"/>
      <c r="G200" s="72"/>
      <c r="H200" s="116"/>
      <c r="I200" s="72"/>
      <c r="J200" s="75"/>
    </row>
    <row r="201" spans="1:10" s="28" customFormat="1" ht="21" x14ac:dyDescent="0.45">
      <c r="A201" s="126"/>
      <c r="B201" s="127"/>
      <c r="C201" s="312"/>
      <c r="D201" s="313"/>
      <c r="E201" s="401"/>
      <c r="F201" s="135"/>
      <c r="G201" s="77"/>
      <c r="H201" s="121">
        <v>35</v>
      </c>
      <c r="I201" s="77" t="s">
        <v>314</v>
      </c>
      <c r="J201" s="130"/>
    </row>
    <row r="202" spans="1:10" s="28" customFormat="1" ht="21" x14ac:dyDescent="0.45">
      <c r="A202" s="29"/>
      <c r="C202" s="18"/>
      <c r="D202" s="19"/>
      <c r="E202" s="45"/>
      <c r="F202" s="32"/>
      <c r="G202" s="26"/>
      <c r="H202" s="110"/>
      <c r="I202" s="26" t="s">
        <v>315</v>
      </c>
      <c r="J202" s="27"/>
    </row>
    <row r="203" spans="1:10" s="28" customFormat="1" ht="21" x14ac:dyDescent="0.45">
      <c r="A203" s="29"/>
      <c r="C203" s="18"/>
      <c r="D203" s="19"/>
      <c r="E203" s="45"/>
      <c r="F203" s="32"/>
      <c r="G203" s="26"/>
      <c r="H203" s="110"/>
      <c r="I203" s="26" t="s">
        <v>316</v>
      </c>
      <c r="J203" s="27"/>
    </row>
    <row r="204" spans="1:10" s="28" customFormat="1" ht="21" x14ac:dyDescent="0.45">
      <c r="A204" s="29"/>
      <c r="C204" s="18"/>
      <c r="D204" s="19"/>
      <c r="E204" s="45"/>
      <c r="F204" s="32"/>
      <c r="G204" s="26"/>
      <c r="H204" s="110"/>
      <c r="I204" s="26"/>
      <c r="J204" s="27"/>
    </row>
    <row r="205" spans="1:10" s="28" customFormat="1" ht="21" x14ac:dyDescent="0.45">
      <c r="A205" s="29"/>
      <c r="C205" s="18"/>
      <c r="D205" s="19"/>
      <c r="E205" s="31"/>
      <c r="F205" s="33"/>
      <c r="G205" s="26"/>
      <c r="H205" s="110">
        <v>36</v>
      </c>
      <c r="I205" s="26" t="s">
        <v>241</v>
      </c>
      <c r="J205" s="27"/>
    </row>
    <row r="206" spans="1:10" s="28" customFormat="1" ht="21" x14ac:dyDescent="0.45">
      <c r="A206" s="29"/>
      <c r="C206" s="18"/>
      <c r="D206" s="19"/>
      <c r="E206" s="31"/>
      <c r="F206" s="33"/>
      <c r="G206" s="26"/>
      <c r="H206" s="110"/>
      <c r="I206" s="26" t="s">
        <v>242</v>
      </c>
      <c r="J206" s="27"/>
    </row>
    <row r="207" spans="1:10" s="28" customFormat="1" ht="21" x14ac:dyDescent="0.45">
      <c r="A207" s="29"/>
      <c r="C207" s="18"/>
      <c r="D207" s="19"/>
      <c r="E207" s="31"/>
      <c r="F207" s="33"/>
      <c r="G207" s="26"/>
      <c r="H207" s="110"/>
      <c r="I207" s="26" t="s">
        <v>243</v>
      </c>
      <c r="J207" s="27"/>
    </row>
    <row r="208" spans="1:10" s="28" customFormat="1" ht="21" x14ac:dyDescent="0.45">
      <c r="A208" s="29"/>
      <c r="C208" s="18"/>
      <c r="D208" s="19"/>
      <c r="E208" s="31"/>
      <c r="F208" s="33"/>
      <c r="G208" s="26"/>
      <c r="H208" s="110"/>
      <c r="I208" s="26"/>
      <c r="J208" s="27"/>
    </row>
    <row r="209" spans="1:10" s="28" customFormat="1" ht="21" x14ac:dyDescent="0.45">
      <c r="A209" s="29"/>
      <c r="C209" s="18"/>
      <c r="D209" s="19"/>
      <c r="E209" s="31"/>
      <c r="F209" s="33"/>
      <c r="G209" s="26"/>
      <c r="H209" s="110">
        <v>37</v>
      </c>
      <c r="I209" s="26" t="s">
        <v>244</v>
      </c>
      <c r="J209" s="27"/>
    </row>
    <row r="210" spans="1:10" s="28" customFormat="1" ht="21" x14ac:dyDescent="0.45">
      <c r="A210" s="29"/>
      <c r="C210" s="18"/>
      <c r="D210" s="19"/>
      <c r="E210" s="31"/>
      <c r="F210" s="33"/>
      <c r="G210" s="26"/>
      <c r="H210" s="110"/>
      <c r="I210" s="26" t="s">
        <v>245</v>
      </c>
      <c r="J210" s="27"/>
    </row>
    <row r="211" spans="1:10" s="28" customFormat="1" ht="21" x14ac:dyDescent="0.45">
      <c r="A211" s="29"/>
      <c r="C211" s="18"/>
      <c r="D211" s="19"/>
      <c r="E211" s="31"/>
      <c r="F211" s="33"/>
      <c r="G211" s="26"/>
      <c r="H211" s="110"/>
      <c r="I211" s="26" t="s">
        <v>246</v>
      </c>
      <c r="J211" s="27"/>
    </row>
    <row r="212" spans="1:10" s="28" customFormat="1" ht="21" x14ac:dyDescent="0.45">
      <c r="A212" s="29"/>
      <c r="C212" s="18"/>
      <c r="D212" s="19"/>
      <c r="E212" s="31"/>
      <c r="F212" s="33"/>
      <c r="G212" s="26"/>
      <c r="H212" s="110"/>
      <c r="I212" s="26"/>
      <c r="J212" s="27"/>
    </row>
    <row r="213" spans="1:10" s="28" customFormat="1" ht="21" x14ac:dyDescent="0.45">
      <c r="A213" s="29"/>
      <c r="C213" s="18"/>
      <c r="D213" s="19"/>
      <c r="E213" s="31"/>
      <c r="F213" s="33"/>
      <c r="G213" s="26"/>
      <c r="H213" s="110">
        <v>38</v>
      </c>
      <c r="I213" s="26" t="s">
        <v>244</v>
      </c>
      <c r="J213" s="27"/>
    </row>
    <row r="214" spans="1:10" s="28" customFormat="1" ht="21" x14ac:dyDescent="0.45">
      <c r="A214" s="29"/>
      <c r="C214" s="18"/>
      <c r="D214" s="19"/>
      <c r="E214" s="31"/>
      <c r="F214" s="33"/>
      <c r="G214" s="26"/>
      <c r="H214" s="110"/>
      <c r="I214" s="26" t="s">
        <v>323</v>
      </c>
      <c r="J214" s="27"/>
    </row>
    <row r="215" spans="1:10" s="28" customFormat="1" ht="21" x14ac:dyDescent="0.45">
      <c r="A215" s="29"/>
      <c r="C215" s="18"/>
      <c r="D215" s="19"/>
      <c r="E215" s="31"/>
      <c r="F215" s="33"/>
      <c r="G215" s="26"/>
      <c r="H215" s="110"/>
      <c r="I215" s="26" t="s">
        <v>322</v>
      </c>
      <c r="J215" s="27"/>
    </row>
    <row r="216" spans="1:10" s="28" customFormat="1" ht="21" x14ac:dyDescent="0.45">
      <c r="A216" s="29"/>
      <c r="C216" s="18"/>
      <c r="D216" s="19"/>
      <c r="E216" s="31"/>
      <c r="F216" s="33"/>
      <c r="G216" s="26"/>
      <c r="H216" s="110"/>
      <c r="I216" s="26"/>
      <c r="J216" s="27"/>
    </row>
    <row r="217" spans="1:10" s="28" customFormat="1" ht="21" x14ac:dyDescent="0.45">
      <c r="A217" s="29"/>
      <c r="C217" s="18"/>
      <c r="D217" s="19"/>
      <c r="E217" s="31"/>
      <c r="F217" s="33"/>
      <c r="G217" s="26"/>
      <c r="H217" s="110">
        <v>39</v>
      </c>
      <c r="I217" s="26" t="s">
        <v>247</v>
      </c>
      <c r="J217" s="27"/>
    </row>
    <row r="218" spans="1:10" s="28" customFormat="1" ht="21" x14ac:dyDescent="0.45">
      <c r="A218" s="29"/>
      <c r="C218" s="18"/>
      <c r="D218" s="19"/>
      <c r="E218" s="31"/>
      <c r="F218" s="33"/>
      <c r="G218" s="26"/>
      <c r="H218" s="110"/>
      <c r="I218" s="26" t="s">
        <v>325</v>
      </c>
      <c r="J218" s="27"/>
    </row>
    <row r="219" spans="1:10" s="28" customFormat="1" ht="21" x14ac:dyDescent="0.45">
      <c r="A219" s="29"/>
      <c r="C219" s="18"/>
      <c r="D219" s="19"/>
      <c r="E219" s="31"/>
      <c r="F219" s="33"/>
      <c r="G219" s="26"/>
      <c r="H219" s="110"/>
      <c r="I219" s="26" t="s">
        <v>326</v>
      </c>
      <c r="J219" s="27"/>
    </row>
    <row r="220" spans="1:10" s="28" customFormat="1" ht="21" x14ac:dyDescent="0.45">
      <c r="A220" s="29"/>
      <c r="C220" s="18"/>
      <c r="D220" s="19"/>
      <c r="E220" s="31"/>
      <c r="F220" s="33"/>
      <c r="G220" s="26"/>
      <c r="H220" s="110"/>
      <c r="I220" s="26" t="s">
        <v>327</v>
      </c>
      <c r="J220" s="27"/>
    </row>
    <row r="221" spans="1:10" s="28" customFormat="1" ht="21" x14ac:dyDescent="0.45">
      <c r="A221" s="29"/>
      <c r="C221" s="18"/>
      <c r="D221" s="19"/>
      <c r="E221" s="31"/>
      <c r="F221" s="33"/>
      <c r="G221" s="26"/>
      <c r="H221" s="110"/>
      <c r="I221" s="26"/>
      <c r="J221" s="27"/>
    </row>
    <row r="222" spans="1:10" s="28" customFormat="1" ht="21" x14ac:dyDescent="0.45">
      <c r="A222" s="29"/>
      <c r="C222" s="18"/>
      <c r="D222" s="19"/>
      <c r="E222" s="31"/>
      <c r="F222" s="33"/>
      <c r="G222" s="26"/>
      <c r="H222" s="110">
        <v>40</v>
      </c>
      <c r="I222" s="26" t="s">
        <v>221</v>
      </c>
      <c r="J222" s="27"/>
    </row>
    <row r="223" spans="1:10" s="28" customFormat="1" ht="21" x14ac:dyDescent="0.45">
      <c r="A223" s="29"/>
      <c r="C223" s="18"/>
      <c r="D223" s="19"/>
      <c r="E223" s="31"/>
      <c r="F223" s="33"/>
      <c r="G223" s="26"/>
      <c r="H223" s="110"/>
      <c r="I223" s="26" t="s">
        <v>140</v>
      </c>
      <c r="J223" s="27"/>
    </row>
    <row r="224" spans="1:10" s="28" customFormat="1" ht="21" x14ac:dyDescent="0.45">
      <c r="A224" s="71"/>
      <c r="B224" s="81"/>
      <c r="C224" s="78"/>
      <c r="D224" s="79"/>
      <c r="E224" s="73"/>
      <c r="F224" s="74"/>
      <c r="G224" s="72"/>
      <c r="H224" s="116"/>
      <c r="I224" s="72" t="s">
        <v>321</v>
      </c>
      <c r="J224" s="75"/>
    </row>
    <row r="225" spans="1:10" s="28" customFormat="1" ht="21" customHeight="1" x14ac:dyDescent="0.45">
      <c r="A225" s="381" t="s">
        <v>206</v>
      </c>
      <c r="B225" s="382"/>
      <c r="C225" s="382"/>
      <c r="D225" s="382"/>
      <c r="E225" s="382"/>
      <c r="F225" s="382"/>
      <c r="G225" s="383"/>
      <c r="H225" s="122"/>
      <c r="I225" s="123"/>
      <c r="J225" s="124">
        <f>SUM(J226)</f>
        <v>98885200</v>
      </c>
    </row>
    <row r="226" spans="1:10" s="86" customFormat="1" ht="21" customHeight="1" x14ac:dyDescent="0.45">
      <c r="A226" s="384" t="s">
        <v>203</v>
      </c>
      <c r="B226" s="385"/>
      <c r="C226" s="385"/>
      <c r="D226" s="385"/>
      <c r="E226" s="385"/>
      <c r="F226" s="385"/>
      <c r="G226" s="386"/>
      <c r="H226" s="121"/>
      <c r="I226" s="103"/>
      <c r="J226" s="89">
        <f>SUM(J228)</f>
        <v>98885200</v>
      </c>
    </row>
    <row r="227" spans="1:10" s="28" customFormat="1" ht="21" x14ac:dyDescent="0.45">
      <c r="A227" s="91" t="s">
        <v>160</v>
      </c>
      <c r="B227" s="365" t="s">
        <v>111</v>
      </c>
      <c r="C227" s="365"/>
      <c r="D227" s="365"/>
      <c r="E227" s="365"/>
      <c r="F227" s="365"/>
      <c r="G227" s="366"/>
      <c r="H227" s="110"/>
      <c r="I227" s="26"/>
      <c r="J227" s="48"/>
    </row>
    <row r="228" spans="1:10" s="28" customFormat="1" ht="63" x14ac:dyDescent="0.45">
      <c r="A228" s="29"/>
      <c r="C228" s="38">
        <v>1.1000000000000001</v>
      </c>
      <c r="D228" s="310" t="s">
        <v>284</v>
      </c>
      <c r="E228" s="20"/>
      <c r="F228" s="21"/>
      <c r="G228" s="40"/>
      <c r="H228" s="110"/>
      <c r="I228" s="26"/>
      <c r="J228" s="48">
        <f>SUM('7.ความเชื่อมโยงพันธกิจ งปม.'!N116)</f>
        <v>98885200</v>
      </c>
    </row>
    <row r="229" spans="1:10" s="28" customFormat="1" ht="21" x14ac:dyDescent="0.45">
      <c r="A229" s="29"/>
      <c r="C229" s="18"/>
      <c r="D229" s="19"/>
      <c r="E229" s="31" t="s">
        <v>7</v>
      </c>
      <c r="F229" s="53" t="s">
        <v>113</v>
      </c>
      <c r="G229" s="26"/>
      <c r="H229" s="110">
        <v>41</v>
      </c>
      <c r="I229" s="26" t="s">
        <v>340</v>
      </c>
      <c r="J229" s="27"/>
    </row>
    <row r="230" spans="1:10" s="28" customFormat="1" ht="21" x14ac:dyDescent="0.45">
      <c r="A230" s="29"/>
      <c r="C230" s="18"/>
      <c r="D230" s="19"/>
      <c r="E230" s="31"/>
      <c r="F230" s="53" t="s">
        <v>114</v>
      </c>
      <c r="G230" s="26"/>
      <c r="H230" s="110"/>
      <c r="I230" s="26" t="s">
        <v>141</v>
      </c>
      <c r="J230" s="27"/>
    </row>
    <row r="231" spans="1:10" s="28" customFormat="1" ht="21" x14ac:dyDescent="0.45">
      <c r="A231" s="29"/>
      <c r="C231" s="18"/>
      <c r="D231" s="19"/>
      <c r="E231" s="31" t="s">
        <v>20</v>
      </c>
      <c r="F231" s="53" t="s">
        <v>115</v>
      </c>
      <c r="G231" s="26"/>
      <c r="H231" s="110"/>
      <c r="I231" s="26"/>
      <c r="J231" s="27"/>
    </row>
    <row r="232" spans="1:10" s="28" customFormat="1" ht="21" x14ac:dyDescent="0.45">
      <c r="A232" s="29"/>
      <c r="C232" s="18"/>
      <c r="D232" s="19"/>
      <c r="E232" s="45" t="s">
        <v>116</v>
      </c>
      <c r="F232" s="53" t="s">
        <v>117</v>
      </c>
      <c r="G232" s="26"/>
      <c r="H232" s="110"/>
      <c r="I232" s="26"/>
      <c r="J232" s="27"/>
    </row>
    <row r="233" spans="1:10" s="28" customFormat="1" ht="21" x14ac:dyDescent="0.45">
      <c r="A233" s="29"/>
      <c r="C233" s="18"/>
      <c r="D233" s="19"/>
      <c r="E233" s="54"/>
      <c r="F233" s="53" t="s">
        <v>118</v>
      </c>
      <c r="G233" s="26"/>
      <c r="H233" s="110"/>
      <c r="I233" s="26"/>
      <c r="J233" s="27"/>
    </row>
    <row r="234" spans="1:10" s="28" customFormat="1" ht="21" x14ac:dyDescent="0.45">
      <c r="A234" s="29"/>
      <c r="B234" s="26"/>
      <c r="C234" s="18"/>
      <c r="D234" s="19"/>
      <c r="E234" s="45"/>
      <c r="F234" s="53" t="s">
        <v>119</v>
      </c>
      <c r="G234" s="26"/>
      <c r="H234" s="110"/>
      <c r="I234" s="26"/>
      <c r="J234" s="27"/>
    </row>
    <row r="235" spans="1:10" s="28" customFormat="1" ht="21" x14ac:dyDescent="0.45">
      <c r="A235" s="29"/>
      <c r="B235" s="26"/>
      <c r="C235" s="18"/>
      <c r="D235" s="19"/>
      <c r="E235" s="45" t="s">
        <v>120</v>
      </c>
      <c r="F235" s="53" t="s">
        <v>121</v>
      </c>
      <c r="G235" s="26"/>
      <c r="H235" s="109"/>
      <c r="I235" s="26"/>
      <c r="J235" s="27"/>
    </row>
    <row r="236" spans="1:10" s="28" customFormat="1" ht="21" x14ac:dyDescent="0.45">
      <c r="A236" s="29"/>
      <c r="C236" s="18"/>
      <c r="D236" s="19"/>
      <c r="E236" s="45"/>
      <c r="F236" s="53" t="s">
        <v>122</v>
      </c>
      <c r="G236" s="26"/>
      <c r="H236" s="109"/>
      <c r="I236" s="26"/>
      <c r="J236" s="27"/>
    </row>
    <row r="237" spans="1:10" s="28" customFormat="1" ht="21" x14ac:dyDescent="0.45">
      <c r="A237" s="29"/>
      <c r="C237" s="18"/>
      <c r="D237" s="19"/>
      <c r="E237" s="45" t="s">
        <v>123</v>
      </c>
      <c r="F237" s="53" t="s">
        <v>124</v>
      </c>
      <c r="G237" s="26"/>
      <c r="H237" s="109"/>
      <c r="I237" s="26"/>
      <c r="J237" s="27"/>
    </row>
    <row r="238" spans="1:10" s="28" customFormat="1" ht="21" x14ac:dyDescent="0.45">
      <c r="A238" s="29"/>
      <c r="C238" s="18"/>
      <c r="D238" s="19"/>
      <c r="E238" s="45"/>
      <c r="F238" s="53" t="s">
        <v>125</v>
      </c>
      <c r="G238" s="26"/>
      <c r="H238" s="109"/>
      <c r="I238" s="26"/>
      <c r="J238" s="27"/>
    </row>
    <row r="239" spans="1:10" s="60" customFormat="1" ht="21" x14ac:dyDescent="0.45">
      <c r="A239" s="71"/>
      <c r="B239" s="81"/>
      <c r="C239" s="71"/>
      <c r="D239" s="72"/>
      <c r="E239" s="73"/>
      <c r="F239" s="74"/>
      <c r="G239" s="72"/>
      <c r="H239" s="111"/>
      <c r="I239" s="72"/>
      <c r="J239" s="75"/>
    </row>
    <row r="240" spans="1:10" s="60" customFormat="1" ht="21" x14ac:dyDescent="0.45">
      <c r="A240" s="315"/>
      <c r="B240" s="316"/>
      <c r="C240" s="315"/>
      <c r="D240" s="317"/>
      <c r="E240" s="318"/>
      <c r="F240" s="319"/>
      <c r="G240" s="320" t="s">
        <v>153</v>
      </c>
      <c r="H240" s="321"/>
      <c r="I240" s="317"/>
      <c r="J240" s="322">
        <f>SUM(J6,J161,J176,J225)</f>
        <v>1651364320</v>
      </c>
    </row>
    <row r="241" spans="1:10" s="60" customFormat="1" ht="21" x14ac:dyDescent="0.45">
      <c r="A241" s="55"/>
      <c r="B241" s="82"/>
      <c r="C241" s="55"/>
      <c r="D241" s="56"/>
      <c r="E241" s="57"/>
      <c r="F241" s="58"/>
      <c r="G241" s="56"/>
      <c r="H241" s="113"/>
      <c r="I241" s="56"/>
      <c r="J241" s="59"/>
    </row>
    <row r="242" spans="1:10" s="60" customFormat="1" ht="29.25" x14ac:dyDescent="0.6">
      <c r="A242" s="55"/>
      <c r="B242" s="82"/>
      <c r="C242" s="55"/>
      <c r="D242" s="56"/>
      <c r="E242" s="57"/>
      <c r="F242" s="58"/>
      <c r="G242" s="56"/>
      <c r="H242" s="113"/>
      <c r="I242" s="104"/>
      <c r="J242" s="59"/>
    </row>
    <row r="243" spans="1:10" s="60" customFormat="1" ht="21" x14ac:dyDescent="0.45">
      <c r="A243" s="55"/>
      <c r="B243" s="82"/>
      <c r="C243" s="55"/>
      <c r="D243" s="56"/>
      <c r="E243" s="57"/>
      <c r="F243" s="58"/>
      <c r="G243" s="56"/>
      <c r="H243" s="113"/>
      <c r="I243" s="56"/>
      <c r="J243" s="59"/>
    </row>
    <row r="244" spans="1:10" s="60" customFormat="1" ht="21" x14ac:dyDescent="0.45">
      <c r="A244" s="55"/>
      <c r="B244" s="82"/>
      <c r="C244" s="55"/>
      <c r="D244" s="56"/>
      <c r="E244" s="57"/>
      <c r="F244" s="58"/>
      <c r="G244" s="56"/>
      <c r="H244" s="113"/>
      <c r="I244" s="56"/>
      <c r="J244" s="59"/>
    </row>
    <row r="245" spans="1:10" s="60" customFormat="1" ht="21" x14ac:dyDescent="0.45">
      <c r="A245" s="55"/>
      <c r="B245" s="82"/>
      <c r="C245" s="55"/>
      <c r="D245" s="56"/>
      <c r="E245" s="57"/>
      <c r="F245" s="58"/>
      <c r="G245" s="56"/>
      <c r="H245" s="113"/>
      <c r="I245" s="56"/>
      <c r="J245" s="59"/>
    </row>
    <row r="246" spans="1:10" s="60" customFormat="1" ht="21" x14ac:dyDescent="0.45">
      <c r="A246" s="55"/>
      <c r="B246" s="82"/>
      <c r="C246" s="55"/>
      <c r="D246" s="56"/>
      <c r="E246" s="57"/>
      <c r="F246" s="58"/>
      <c r="G246" s="56"/>
      <c r="H246" s="113"/>
      <c r="I246" s="56"/>
      <c r="J246" s="59"/>
    </row>
    <row r="247" spans="1:10" s="60" customFormat="1" ht="21" x14ac:dyDescent="0.45">
      <c r="A247" s="55"/>
      <c r="B247" s="82"/>
      <c r="C247" s="55"/>
      <c r="D247" s="56"/>
      <c r="E247" s="57"/>
      <c r="F247" s="58"/>
      <c r="G247" s="56"/>
      <c r="H247" s="113"/>
      <c r="I247" s="56"/>
      <c r="J247" s="59"/>
    </row>
    <row r="248" spans="1:10" s="60" customFormat="1" ht="21" x14ac:dyDescent="0.45">
      <c r="A248" s="55"/>
      <c r="B248" s="82"/>
      <c r="C248" s="55"/>
      <c r="D248" s="56"/>
      <c r="E248" s="57"/>
      <c r="F248" s="58"/>
      <c r="G248" s="56"/>
      <c r="H248" s="113"/>
      <c r="I248" s="56"/>
      <c r="J248" s="59"/>
    </row>
    <row r="249" spans="1:10" s="60" customFormat="1" ht="21" x14ac:dyDescent="0.45">
      <c r="A249" s="55"/>
      <c r="B249" s="82"/>
      <c r="C249" s="55"/>
      <c r="D249" s="56"/>
      <c r="E249" s="57"/>
      <c r="F249" s="58"/>
      <c r="G249" s="56"/>
      <c r="H249" s="113"/>
      <c r="I249" s="56"/>
      <c r="J249" s="59"/>
    </row>
    <row r="250" spans="1:10" s="60" customFormat="1" ht="21" x14ac:dyDescent="0.45">
      <c r="A250" s="55"/>
      <c r="B250" s="82"/>
      <c r="C250" s="55"/>
      <c r="D250" s="56"/>
      <c r="E250" s="57"/>
      <c r="F250" s="58"/>
      <c r="G250" s="56"/>
      <c r="H250" s="113"/>
      <c r="I250" s="56"/>
      <c r="J250" s="59"/>
    </row>
    <row r="251" spans="1:10" s="60" customFormat="1" ht="21" x14ac:dyDescent="0.45">
      <c r="A251" s="55"/>
      <c r="B251" s="82"/>
      <c r="C251" s="55"/>
      <c r="D251" s="56"/>
      <c r="E251" s="57"/>
      <c r="F251" s="58"/>
      <c r="G251" s="56"/>
      <c r="H251" s="113"/>
      <c r="I251" s="56" t="s">
        <v>248</v>
      </c>
      <c r="J251" s="59"/>
    </row>
    <row r="252" spans="1:10" s="60" customFormat="1" ht="21" x14ac:dyDescent="0.45">
      <c r="A252" s="55"/>
      <c r="B252" s="82"/>
      <c r="C252" s="55"/>
      <c r="D252" s="56"/>
      <c r="E252" s="57"/>
      <c r="F252" s="58"/>
      <c r="G252" s="56"/>
      <c r="H252" s="113"/>
      <c r="I252" s="56"/>
      <c r="J252" s="59"/>
    </row>
    <row r="253" spans="1:10" s="60" customFormat="1" ht="21" x14ac:dyDescent="0.45">
      <c r="A253" s="55"/>
      <c r="B253" s="82"/>
      <c r="C253" s="55"/>
      <c r="D253" s="56"/>
      <c r="E253" s="57"/>
      <c r="F253" s="58"/>
      <c r="G253" s="56"/>
      <c r="H253" s="113"/>
      <c r="I253" s="56"/>
      <c r="J253" s="59"/>
    </row>
    <row r="254" spans="1:10" s="60" customFormat="1" ht="21" x14ac:dyDescent="0.45">
      <c r="A254" s="55"/>
      <c r="B254" s="82"/>
      <c r="C254" s="55"/>
      <c r="D254" s="56"/>
      <c r="E254" s="57"/>
      <c r="F254" s="58"/>
      <c r="G254" s="56"/>
      <c r="H254" s="113"/>
      <c r="I254" s="56"/>
      <c r="J254" s="59"/>
    </row>
    <row r="255" spans="1:10" s="60" customFormat="1" ht="21" x14ac:dyDescent="0.45">
      <c r="A255" s="55"/>
      <c r="B255" s="82"/>
      <c r="C255" s="55"/>
      <c r="D255" s="56"/>
      <c r="E255" s="57"/>
      <c r="F255" s="58"/>
      <c r="G255" s="56"/>
      <c r="H255" s="113"/>
      <c r="I255" s="56"/>
      <c r="J255" s="59"/>
    </row>
    <row r="256" spans="1:10" s="60" customFormat="1" ht="21" x14ac:dyDescent="0.45">
      <c r="A256" s="55"/>
      <c r="B256" s="82"/>
      <c r="C256" s="55"/>
      <c r="D256" s="56"/>
      <c r="E256" s="57"/>
      <c r="F256" s="58"/>
      <c r="G256" s="56"/>
      <c r="H256" s="113"/>
      <c r="I256" s="56"/>
      <c r="J256" s="59"/>
    </row>
    <row r="257" spans="1:10" s="60" customFormat="1" ht="21" x14ac:dyDescent="0.45">
      <c r="A257" s="55"/>
      <c r="B257" s="82"/>
      <c r="C257" s="55"/>
      <c r="D257" s="56"/>
      <c r="E257" s="57"/>
      <c r="F257" s="58"/>
      <c r="G257" s="56"/>
      <c r="H257" s="113"/>
      <c r="I257" s="56"/>
      <c r="J257" s="59"/>
    </row>
    <row r="258" spans="1:10" s="60" customFormat="1" ht="21" x14ac:dyDescent="0.45">
      <c r="A258" s="55"/>
      <c r="B258" s="82"/>
      <c r="C258" s="55"/>
      <c r="D258" s="56"/>
      <c r="E258" s="57"/>
      <c r="F258" s="58"/>
      <c r="G258" s="56"/>
      <c r="H258" s="113"/>
      <c r="I258" s="56"/>
      <c r="J258" s="59"/>
    </row>
    <row r="259" spans="1:10" s="60" customFormat="1" ht="21" x14ac:dyDescent="0.45">
      <c r="A259" s="55"/>
      <c r="B259" s="82"/>
      <c r="C259" s="55"/>
      <c r="D259" s="56"/>
      <c r="E259" s="57"/>
      <c r="F259" s="58"/>
      <c r="G259" s="56"/>
      <c r="H259" s="113"/>
      <c r="I259" s="56"/>
      <c r="J259" s="59"/>
    </row>
    <row r="260" spans="1:10" s="60" customFormat="1" ht="21" x14ac:dyDescent="0.45">
      <c r="A260" s="55"/>
      <c r="B260" s="82"/>
      <c r="C260" s="55"/>
      <c r="D260" s="56"/>
      <c r="E260" s="57"/>
      <c r="F260" s="58"/>
      <c r="G260" s="56"/>
      <c r="H260" s="113"/>
      <c r="I260" s="56"/>
      <c r="J260" s="59"/>
    </row>
    <row r="261" spans="1:10" s="60" customFormat="1" ht="21" x14ac:dyDescent="0.45">
      <c r="A261" s="55"/>
      <c r="B261" s="82"/>
      <c r="C261" s="55"/>
      <c r="D261" s="56"/>
      <c r="E261" s="57"/>
      <c r="F261" s="58"/>
      <c r="G261" s="56"/>
      <c r="H261" s="113"/>
      <c r="I261" s="56"/>
      <c r="J261" s="59"/>
    </row>
    <row r="262" spans="1:10" s="60" customFormat="1" ht="21" x14ac:dyDescent="0.45">
      <c r="A262" s="55"/>
      <c r="B262" s="82"/>
      <c r="C262" s="55"/>
      <c r="D262" s="56"/>
      <c r="E262" s="57"/>
      <c r="F262" s="58"/>
      <c r="G262" s="56"/>
      <c r="H262" s="113"/>
      <c r="I262" s="56"/>
      <c r="J262" s="59"/>
    </row>
    <row r="263" spans="1:10" s="60" customFormat="1" ht="21" x14ac:dyDescent="0.45">
      <c r="A263" s="55"/>
      <c r="B263" s="82"/>
      <c r="C263" s="55"/>
      <c r="D263" s="56"/>
      <c r="E263" s="57"/>
      <c r="F263" s="58"/>
      <c r="G263" s="56"/>
      <c r="H263" s="113"/>
      <c r="I263" s="56"/>
      <c r="J263" s="59"/>
    </row>
    <row r="264" spans="1:10" s="60" customFormat="1" ht="21" x14ac:dyDescent="0.45">
      <c r="A264" s="55"/>
      <c r="B264" s="82"/>
      <c r="C264" s="55"/>
      <c r="D264" s="56"/>
      <c r="E264" s="57"/>
      <c r="F264" s="58"/>
      <c r="G264" s="56"/>
      <c r="H264" s="113"/>
      <c r="I264" s="56"/>
      <c r="J264" s="59"/>
    </row>
    <row r="265" spans="1:10" s="60" customFormat="1" ht="21" x14ac:dyDescent="0.45">
      <c r="A265" s="55"/>
      <c r="B265" s="82"/>
      <c r="C265" s="55"/>
      <c r="D265" s="56"/>
      <c r="E265" s="57"/>
      <c r="F265" s="58"/>
      <c r="G265" s="56"/>
      <c r="H265" s="113"/>
      <c r="I265" s="56"/>
      <c r="J265" s="59"/>
    </row>
    <row r="266" spans="1:10" s="60" customFormat="1" ht="21" x14ac:dyDescent="0.45">
      <c r="A266" s="55"/>
      <c r="B266" s="82"/>
      <c r="C266" s="55"/>
      <c r="D266" s="56"/>
      <c r="E266" s="57"/>
      <c r="F266" s="58"/>
      <c r="G266" s="56"/>
      <c r="H266" s="113"/>
      <c r="I266" s="56"/>
      <c r="J266" s="59"/>
    </row>
    <row r="267" spans="1:10" s="60" customFormat="1" ht="21" x14ac:dyDescent="0.45">
      <c r="A267" s="55"/>
      <c r="B267" s="82"/>
      <c r="C267" s="55"/>
      <c r="D267" s="56"/>
      <c r="E267" s="57"/>
      <c r="F267" s="58"/>
      <c r="G267" s="56"/>
      <c r="H267" s="113"/>
      <c r="I267" s="56"/>
      <c r="J267" s="59"/>
    </row>
    <row r="268" spans="1:10" s="60" customFormat="1" ht="21" x14ac:dyDescent="0.45">
      <c r="A268" s="55"/>
      <c r="B268" s="82"/>
      <c r="C268" s="55"/>
      <c r="D268" s="56"/>
      <c r="E268" s="57"/>
      <c r="F268" s="58"/>
      <c r="G268" s="56"/>
      <c r="H268" s="113"/>
      <c r="I268" s="56"/>
      <c r="J268" s="59"/>
    </row>
    <row r="269" spans="1:10" s="60" customFormat="1" ht="21" x14ac:dyDescent="0.45">
      <c r="A269" s="55"/>
      <c r="B269" s="82"/>
      <c r="C269" s="55"/>
      <c r="D269" s="56"/>
      <c r="E269" s="57"/>
      <c r="F269" s="58"/>
      <c r="G269" s="56"/>
      <c r="H269" s="113"/>
      <c r="I269" s="56"/>
      <c r="J269" s="59"/>
    </row>
    <row r="270" spans="1:10" s="60" customFormat="1" ht="21" x14ac:dyDescent="0.45">
      <c r="A270" s="55"/>
      <c r="B270" s="82"/>
      <c r="C270" s="55"/>
      <c r="D270" s="56"/>
      <c r="E270" s="57"/>
      <c r="F270" s="58"/>
      <c r="G270" s="56"/>
      <c r="H270" s="113"/>
      <c r="I270" s="56"/>
      <c r="J270" s="59"/>
    </row>
    <row r="271" spans="1:10" s="60" customFormat="1" ht="21" x14ac:dyDescent="0.45">
      <c r="A271" s="55"/>
      <c r="B271" s="82"/>
      <c r="C271" s="55"/>
      <c r="D271" s="56"/>
      <c r="E271" s="57"/>
      <c r="F271" s="58"/>
      <c r="G271" s="56"/>
      <c r="H271" s="113"/>
      <c r="I271" s="56"/>
      <c r="J271" s="59"/>
    </row>
    <row r="272" spans="1:10" s="60" customFormat="1" ht="21" x14ac:dyDescent="0.45">
      <c r="A272" s="55"/>
      <c r="B272" s="82"/>
      <c r="C272" s="55"/>
      <c r="D272" s="56"/>
      <c r="E272" s="57"/>
      <c r="F272" s="58"/>
      <c r="G272" s="56"/>
      <c r="H272" s="113"/>
      <c r="I272" s="56"/>
      <c r="J272" s="59"/>
    </row>
    <row r="273" spans="1:10" s="60" customFormat="1" ht="21" x14ac:dyDescent="0.45">
      <c r="A273" s="55"/>
      <c r="B273" s="82"/>
      <c r="C273" s="55"/>
      <c r="D273" s="56"/>
      <c r="E273" s="57"/>
      <c r="F273" s="58"/>
      <c r="G273" s="56"/>
      <c r="H273" s="113"/>
      <c r="I273" s="56"/>
      <c r="J273" s="59"/>
    </row>
    <row r="274" spans="1:10" s="60" customFormat="1" ht="21" x14ac:dyDescent="0.45">
      <c r="A274" s="55"/>
      <c r="B274" s="82"/>
      <c r="C274" s="55"/>
      <c r="D274" s="56"/>
      <c r="E274" s="57"/>
      <c r="F274" s="58"/>
      <c r="G274" s="56"/>
      <c r="H274" s="113"/>
      <c r="I274" s="56"/>
      <c r="J274" s="59"/>
    </row>
    <row r="275" spans="1:10" s="60" customFormat="1" ht="21" x14ac:dyDescent="0.45">
      <c r="A275" s="55"/>
      <c r="B275" s="82"/>
      <c r="C275" s="55"/>
      <c r="D275" s="56"/>
      <c r="E275" s="57"/>
      <c r="F275" s="58"/>
      <c r="G275" s="56"/>
      <c r="H275" s="113"/>
      <c r="I275" s="56"/>
      <c r="J275" s="59"/>
    </row>
    <row r="276" spans="1:10" s="60" customFormat="1" ht="21" x14ac:dyDescent="0.45">
      <c r="A276" s="55"/>
      <c r="B276" s="82"/>
      <c r="C276" s="55"/>
      <c r="D276" s="56"/>
      <c r="E276" s="57"/>
      <c r="F276" s="58"/>
      <c r="G276" s="56"/>
      <c r="H276" s="113"/>
      <c r="I276" s="56"/>
      <c r="J276" s="59"/>
    </row>
    <row r="277" spans="1:10" s="60" customFormat="1" ht="21" x14ac:dyDescent="0.45">
      <c r="A277" s="55"/>
      <c r="B277" s="82"/>
      <c r="C277" s="55"/>
      <c r="D277" s="56"/>
      <c r="E277" s="57"/>
      <c r="F277" s="58"/>
      <c r="G277" s="56"/>
      <c r="H277" s="113"/>
      <c r="I277" s="56"/>
      <c r="J277" s="59"/>
    </row>
    <row r="278" spans="1:10" s="60" customFormat="1" ht="21" x14ac:dyDescent="0.45">
      <c r="A278" s="55"/>
      <c r="B278" s="82"/>
      <c r="C278" s="55"/>
      <c r="D278" s="56"/>
      <c r="E278" s="57"/>
      <c r="F278" s="58"/>
      <c r="G278" s="56"/>
      <c r="H278" s="113"/>
      <c r="I278" s="56"/>
      <c r="J278" s="59"/>
    </row>
    <row r="279" spans="1:10" s="60" customFormat="1" ht="21" x14ac:dyDescent="0.45">
      <c r="A279" s="55"/>
      <c r="B279" s="82"/>
      <c r="C279" s="55"/>
      <c r="D279" s="56"/>
      <c r="E279" s="57"/>
      <c r="F279" s="58"/>
      <c r="G279" s="56"/>
      <c r="H279" s="113"/>
      <c r="I279" s="56"/>
      <c r="J279" s="59"/>
    </row>
    <row r="280" spans="1:10" s="60" customFormat="1" ht="21" x14ac:dyDescent="0.45">
      <c r="A280" s="55"/>
      <c r="B280" s="82"/>
      <c r="C280" s="55"/>
      <c r="D280" s="56"/>
      <c r="E280" s="57"/>
      <c r="F280" s="58"/>
      <c r="G280" s="56"/>
      <c r="H280" s="113"/>
      <c r="I280" s="56"/>
      <c r="J280" s="59"/>
    </row>
    <row r="281" spans="1:10" s="60" customFormat="1" ht="21" x14ac:dyDescent="0.45">
      <c r="A281" s="55"/>
      <c r="B281" s="82"/>
      <c r="C281" s="55"/>
      <c r="D281" s="56"/>
      <c r="E281" s="57"/>
      <c r="F281" s="58"/>
      <c r="G281" s="56"/>
      <c r="H281" s="113"/>
      <c r="I281" s="56"/>
      <c r="J281" s="59"/>
    </row>
    <row r="282" spans="1:10" s="60" customFormat="1" ht="21" x14ac:dyDescent="0.45">
      <c r="A282" s="55"/>
      <c r="B282" s="82"/>
      <c r="C282" s="55"/>
      <c r="D282" s="56"/>
      <c r="E282" s="57"/>
      <c r="F282" s="58"/>
      <c r="G282" s="56"/>
      <c r="H282" s="113"/>
      <c r="I282" s="56"/>
      <c r="J282" s="59"/>
    </row>
    <row r="283" spans="1:10" s="60" customFormat="1" ht="21" x14ac:dyDescent="0.45">
      <c r="A283" s="55"/>
      <c r="B283" s="82"/>
      <c r="C283" s="55"/>
      <c r="D283" s="56"/>
      <c r="E283" s="57"/>
      <c r="F283" s="58"/>
      <c r="G283" s="56"/>
      <c r="H283" s="113"/>
      <c r="I283" s="56"/>
      <c r="J283" s="59"/>
    </row>
    <row r="284" spans="1:10" s="60" customFormat="1" ht="21" x14ac:dyDescent="0.45">
      <c r="A284" s="55"/>
      <c r="B284" s="82"/>
      <c r="C284" s="55"/>
      <c r="D284" s="56"/>
      <c r="E284" s="57"/>
      <c r="F284" s="58"/>
      <c r="G284" s="56"/>
      <c r="H284" s="113"/>
      <c r="I284" s="56"/>
      <c r="J284" s="59"/>
    </row>
    <row r="285" spans="1:10" s="60" customFormat="1" ht="21" x14ac:dyDescent="0.45">
      <c r="A285" s="55"/>
      <c r="B285" s="82"/>
      <c r="C285" s="55"/>
      <c r="D285" s="56"/>
      <c r="E285" s="57"/>
      <c r="F285" s="58"/>
      <c r="G285" s="56"/>
      <c r="H285" s="113"/>
      <c r="I285" s="56"/>
      <c r="J285" s="59"/>
    </row>
    <row r="286" spans="1:10" s="60" customFormat="1" ht="21" x14ac:dyDescent="0.45">
      <c r="A286" s="55"/>
      <c r="B286" s="82"/>
      <c r="C286" s="55"/>
      <c r="D286" s="56"/>
      <c r="E286" s="57"/>
      <c r="F286" s="58"/>
      <c r="G286" s="56"/>
      <c r="H286" s="113"/>
      <c r="I286" s="56"/>
      <c r="J286" s="59"/>
    </row>
  </sheetData>
  <mergeCells count="17">
    <mergeCell ref="A1:J1"/>
    <mergeCell ref="A6:G6"/>
    <mergeCell ref="A7:G7"/>
    <mergeCell ref="A225:G225"/>
    <mergeCell ref="A226:G226"/>
    <mergeCell ref="B8:G8"/>
    <mergeCell ref="A3:B5"/>
    <mergeCell ref="B84:G84"/>
    <mergeCell ref="A161:G161"/>
    <mergeCell ref="C4:D4"/>
    <mergeCell ref="E4:G4"/>
    <mergeCell ref="B227:G227"/>
    <mergeCell ref="A162:G162"/>
    <mergeCell ref="B163:G163"/>
    <mergeCell ref="A176:G176"/>
    <mergeCell ref="A177:G177"/>
    <mergeCell ref="B178:G178"/>
  </mergeCells>
  <printOptions horizontalCentered="1"/>
  <pageMargins left="0.19685039370078741" right="0.39370078740157483" top="0.94488188976377963" bottom="0.39370078740157483" header="0.31496062992125984" footer="0.39370078740157483"/>
  <pageSetup scale="72" orientation="landscape" r:id="rId1"/>
  <rowBreaks count="9" manualBreakCount="9">
    <brk id="28" max="9" man="1"/>
    <brk id="48" max="9" man="1"/>
    <brk id="72" max="9" man="1"/>
    <brk id="98" max="9" man="1"/>
    <brk id="128" max="9" man="1"/>
    <brk id="154" max="9" man="1"/>
    <brk id="175" max="9" man="1"/>
    <brk id="200" max="9" man="1"/>
    <brk id="22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4</vt:i4>
      </vt:variant>
    </vt:vector>
  </HeadingPairs>
  <TitlesOfParts>
    <vt:vector size="7" baseType="lpstr">
      <vt:lpstr>7.ความเชื่อมโยงพันธกิจ งปม.</vt:lpstr>
      <vt:lpstr>8.ตัวชี้วัดมาตรการค่าเป้าหมาย58</vt:lpstr>
      <vt:lpstr>Sheet1</vt:lpstr>
      <vt:lpstr>'7.ความเชื่อมโยงพันธกิจ งปม.'!Print_Area</vt:lpstr>
      <vt:lpstr>'8.ตัวชี้วัดมาตรการค่าเป้าหมาย58'!Print_Area</vt:lpstr>
      <vt:lpstr>'7.ความเชื่อมโยงพันธกิจ งปม.'!Print_Titles</vt:lpstr>
      <vt:lpstr>'8.ตัวชี้วัดมาตรการค่าเป้าหมาย58'!Print_Titles</vt:lpstr>
    </vt:vector>
  </TitlesOfParts>
  <Company>Your Organization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2016-12-09T06:34:40Z</cp:lastPrinted>
  <dcterms:created xsi:type="dcterms:W3CDTF">2014-10-27T06:11:10Z</dcterms:created>
  <dcterms:modified xsi:type="dcterms:W3CDTF">2016-12-09T06:42:21Z</dcterms:modified>
</cp:coreProperties>
</file>